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ork Files\"/>
    </mc:Choice>
  </mc:AlternateContent>
  <bookViews>
    <workbookView xWindow="0" yWindow="0" windowWidth="20415" windowHeight="5370" activeTab="1"/>
  </bookViews>
  <sheets>
    <sheet name="Income Statement" sheetId="1" r:id="rId1"/>
    <sheet name="Balance Sheet" sheetId="7" r:id="rId2"/>
    <sheet name="Cashflow Statement " sheetId="8" r:id="rId3"/>
  </sheets>
  <definedNames>
    <definedName name="_xlnm.Print_Area" localSheetId="0">'Income Statement'!$A$2:$F$43</definedName>
    <definedName name="valuevx">42.314159</definedName>
    <definedName name="vertex42_copyright" hidden="1">"© 2008-2014 Vertex42 LLC"</definedName>
    <definedName name="vertex42_id" hidden="1">"income-statement.xlsx"</definedName>
    <definedName name="vertex42_title" hidden="1">"Income Statement Template"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7" l="1"/>
  <c r="F51" i="7"/>
  <c r="F50" i="7"/>
  <c r="F49" i="7"/>
  <c r="F53" i="7"/>
  <c r="H18" i="8" l="1"/>
  <c r="I18" i="8"/>
  <c r="J18" i="8"/>
  <c r="K18" i="8"/>
  <c r="L18" i="8"/>
  <c r="L41" i="8" s="1"/>
  <c r="M18" i="8"/>
  <c r="N18" i="8"/>
  <c r="O18" i="8"/>
  <c r="H29" i="8"/>
  <c r="I29" i="8"/>
  <c r="J29" i="8"/>
  <c r="K29" i="8"/>
  <c r="L29" i="8"/>
  <c r="M29" i="8"/>
  <c r="N29" i="8"/>
  <c r="O29" i="8"/>
  <c r="H39" i="8"/>
  <c r="I39" i="8"/>
  <c r="J39" i="8"/>
  <c r="K39" i="8"/>
  <c r="L39" i="8"/>
  <c r="M39" i="8"/>
  <c r="N39" i="8"/>
  <c r="O39" i="8"/>
  <c r="E18" i="8"/>
  <c r="F18" i="8"/>
  <c r="G18" i="8"/>
  <c r="E29" i="8"/>
  <c r="F29" i="8"/>
  <c r="G29" i="8"/>
  <c r="E39" i="8"/>
  <c r="F39" i="8"/>
  <c r="G39" i="8"/>
  <c r="D39" i="8"/>
  <c r="D29" i="8"/>
  <c r="D18" i="8"/>
  <c r="M41" i="8" l="1"/>
  <c r="H41" i="8"/>
  <c r="I41" i="8"/>
  <c r="O41" i="8"/>
  <c r="K41" i="8"/>
  <c r="G41" i="8"/>
  <c r="N41" i="8"/>
  <c r="J41" i="8"/>
  <c r="F41" i="8"/>
  <c r="D41" i="8"/>
  <c r="D43" i="8" s="1"/>
  <c r="E5" i="8" s="1"/>
  <c r="E41" i="8"/>
  <c r="E43" i="8" l="1"/>
  <c r="F5" i="8" s="1"/>
  <c r="F43" i="8" s="1"/>
  <c r="G5" i="8" s="1"/>
  <c r="G43" i="8" s="1"/>
  <c r="H5" i="8" s="1"/>
  <c r="H43" i="8" s="1"/>
  <c r="I5" i="8" s="1"/>
  <c r="I43" i="8" s="1"/>
  <c r="J5" i="8" s="1"/>
  <c r="J43" i="8" s="1"/>
  <c r="K5" i="8" s="1"/>
  <c r="K43" i="8" s="1"/>
  <c r="L5" i="8" s="1"/>
  <c r="L43" i="8" s="1"/>
  <c r="M5" i="8" s="1"/>
  <c r="M43" i="8" s="1"/>
  <c r="N5" i="8" s="1"/>
  <c r="N43" i="8" s="1"/>
  <c r="O5" i="8" s="1"/>
  <c r="O43" i="8" s="1"/>
  <c r="F39" i="7"/>
  <c r="F34" i="7"/>
  <c r="F24" i="7"/>
  <c r="F22" i="7"/>
  <c r="F18" i="7"/>
  <c r="F12" i="7"/>
  <c r="F44" i="7"/>
  <c r="E44" i="7"/>
  <c r="D44" i="7"/>
  <c r="E39" i="7"/>
  <c r="D39" i="7"/>
  <c r="E34" i="7"/>
  <c r="E50" i="7" s="1"/>
  <c r="D34" i="7"/>
  <c r="E22" i="7"/>
  <c r="D22" i="7"/>
  <c r="E18" i="7"/>
  <c r="D18" i="7"/>
  <c r="E12" i="7"/>
  <c r="D12" i="7"/>
  <c r="F46" i="7" l="1"/>
  <c r="E24" i="7"/>
  <c r="E49" i="7"/>
  <c r="E53" i="7"/>
  <c r="E51" i="7"/>
  <c r="D53" i="7"/>
  <c r="D51" i="7"/>
  <c r="D24" i="7"/>
  <c r="D49" i="7" s="1"/>
  <c r="D50" i="7"/>
  <c r="E46" i="7"/>
  <c r="E52" i="7"/>
  <c r="D46" i="7"/>
  <c r="D52" i="7"/>
  <c r="F42" i="1" l="1"/>
  <c r="F35" i="1"/>
  <c r="E33" i="1"/>
  <c r="F33" i="1"/>
  <c r="D33" i="1"/>
  <c r="F32" i="1"/>
  <c r="F30" i="1"/>
  <c r="F11" i="1"/>
  <c r="E11" i="1"/>
  <c r="E30" i="1" l="1"/>
  <c r="D11" i="1"/>
  <c r="D30" i="1"/>
  <c r="E32" i="1" l="1"/>
  <c r="E35" i="1" s="1"/>
  <c r="E42" i="1" s="1"/>
  <c r="D32" i="1"/>
  <c r="D35" i="1" s="1"/>
  <c r="D42" i="1" s="1"/>
</calcChain>
</file>

<file path=xl/sharedStrings.xml><?xml version="1.0" encoding="utf-8"?>
<sst xmlns="http://schemas.openxmlformats.org/spreadsheetml/2006/main" count="140" uniqueCount="124">
  <si>
    <t>Income Statement</t>
  </si>
  <si>
    <t>Revenue</t>
  </si>
  <si>
    <t>[42]</t>
  </si>
  <si>
    <t>Sales revenue</t>
  </si>
  <si>
    <t>(Less sales returns and allowances)</t>
  </si>
  <si>
    <t>Service revenue</t>
  </si>
  <si>
    <t>Interest revenue</t>
  </si>
  <si>
    <t>Other revenue</t>
  </si>
  <si>
    <t>Total Revenues</t>
  </si>
  <si>
    <t>Expenses</t>
  </si>
  <si>
    <t>Advertising</t>
  </si>
  <si>
    <t>Bad debt</t>
  </si>
  <si>
    <t>Commissions</t>
  </si>
  <si>
    <t>Cost of goods sold</t>
  </si>
  <si>
    <t>Depreciation</t>
  </si>
  <si>
    <t>Employee benefits</t>
  </si>
  <si>
    <t>Furniture and equipment</t>
  </si>
  <si>
    <t>Insurance</t>
  </si>
  <si>
    <t>Interest expense</t>
  </si>
  <si>
    <t>Maintenance and repairs</t>
  </si>
  <si>
    <t>Office supplies</t>
  </si>
  <si>
    <t>Rent</t>
  </si>
  <si>
    <t>Research and development</t>
  </si>
  <si>
    <t>Salaries and wages</t>
  </si>
  <si>
    <t>Utilities</t>
  </si>
  <si>
    <t>Other</t>
  </si>
  <si>
    <t>Total Expenses</t>
  </si>
  <si>
    <t>Net Income Before Taxes</t>
  </si>
  <si>
    <t>Income tax expense</t>
  </si>
  <si>
    <t>Income from Continuing Operations</t>
  </si>
  <si>
    <t>{42}</t>
  </si>
  <si>
    <t>Below-the-Line Items</t>
  </si>
  <si>
    <t>Income from discontinued operations</t>
  </si>
  <si>
    <t>Effect of accounting changes</t>
  </si>
  <si>
    <t>Extraordinary items</t>
  </si>
  <si>
    <t>Net Income</t>
  </si>
  <si>
    <t>For the year ending Dec 31 2021, Dec 31 2022 &amp; Dec 31 2023</t>
  </si>
  <si>
    <t>Balance Sheet</t>
  </si>
  <si>
    <t>Assets</t>
  </si>
  <si>
    <t>Current Assets</t>
  </si>
  <si>
    <t>Cash</t>
  </si>
  <si>
    <t>Accounts receivable</t>
  </si>
  <si>
    <t>Inventory</t>
  </si>
  <si>
    <t>Prepaid expenses</t>
  </si>
  <si>
    <t>Short-term investments</t>
  </si>
  <si>
    <t>Total current assets</t>
  </si>
  <si>
    <t>Fixed (Long-Term) Assets</t>
  </si>
  <si>
    <t>Long-term investments</t>
  </si>
  <si>
    <t>Property, plant, and equipment</t>
  </si>
  <si>
    <t>(Less accumulated depreciation)</t>
  </si>
  <si>
    <t>Intangible assets</t>
  </si>
  <si>
    <t>Total fixed assets</t>
  </si>
  <si>
    <t>Other Assets</t>
  </si>
  <si>
    <t>Deferred income tax</t>
  </si>
  <si>
    <t>Total Other Assets</t>
  </si>
  <si>
    <t>Total Assets</t>
  </si>
  <si>
    <t>Liabilities and Owner's Equity</t>
  </si>
  <si>
    <t>Current Liabilities</t>
  </si>
  <si>
    <t>Accounts payable</t>
  </si>
  <si>
    <t>Short-term loans</t>
  </si>
  <si>
    <t>Income taxes payable</t>
  </si>
  <si>
    <t>Accrued salaries and wages</t>
  </si>
  <si>
    <t>Unearned revenue</t>
  </si>
  <si>
    <t>Current portion of long-term debt</t>
  </si>
  <si>
    <t>Total current liabilities</t>
  </si>
  <si>
    <t>Long-Term Liabilities</t>
  </si>
  <si>
    <t>Long-term debt</t>
  </si>
  <si>
    <t>Total long-term liabilities</t>
  </si>
  <si>
    <t>Owner's Equity</t>
  </si>
  <si>
    <t>Owner's investment</t>
  </si>
  <si>
    <t>Retained earnings</t>
  </si>
  <si>
    <t>Total owner's equity</t>
  </si>
  <si>
    <t>Total Liabilities and Owner's Equity</t>
  </si>
  <si>
    <t>Common Financial Ratios</t>
  </si>
  <si>
    <r>
      <t xml:space="preserve">Debt Ratio </t>
    </r>
    <r>
      <rPr>
        <sz val="10"/>
        <rFont val="Arial"/>
        <family val="2"/>
        <scheme val="minor"/>
      </rPr>
      <t>(Total Liabilities / Total Assets)</t>
    </r>
  </si>
  <si>
    <r>
      <t xml:space="preserve">Current Ratio </t>
    </r>
    <r>
      <rPr>
        <sz val="10"/>
        <rFont val="Arial"/>
        <family val="2"/>
        <scheme val="minor"/>
      </rPr>
      <t>(Current Assets / Current Liabilities)</t>
    </r>
  </si>
  <si>
    <r>
      <t xml:space="preserve">Working Capital </t>
    </r>
    <r>
      <rPr>
        <sz val="10"/>
        <rFont val="Arial"/>
        <family val="2"/>
        <scheme val="minor"/>
      </rPr>
      <t>(Current Assets - Current Liabilities)</t>
    </r>
  </si>
  <si>
    <r>
      <t>Assets-to-Equity Ratio</t>
    </r>
    <r>
      <rPr>
        <sz val="10"/>
        <rFont val="Arial"/>
        <family val="2"/>
        <scheme val="minor"/>
      </rPr>
      <t xml:space="preserve"> (Total Assets / Owner's Equity)</t>
    </r>
  </si>
  <si>
    <r>
      <t>Debt-to-Equity Ratio</t>
    </r>
    <r>
      <rPr>
        <sz val="10"/>
        <rFont val="Arial"/>
        <family val="2"/>
        <scheme val="minor"/>
      </rPr>
      <t xml:space="preserve"> (Total Liabilities / Owner's Equity)</t>
    </r>
  </si>
  <si>
    <t>Publix Company Ltd</t>
  </si>
  <si>
    <t>Cash Flow Statement</t>
  </si>
  <si>
    <t>Operations</t>
  </si>
  <si>
    <t>Cash receipts from</t>
  </si>
  <si>
    <t>Other Operations</t>
  </si>
  <si>
    <t>Cash paid for</t>
  </si>
  <si>
    <t>Inventory purchases</t>
  </si>
  <si>
    <t>General operating and administrative expenses</t>
  </si>
  <si>
    <t>Wage expenses</t>
  </si>
  <si>
    <t>Interest</t>
  </si>
  <si>
    <t>Income taxes</t>
  </si>
  <si>
    <t>Net Cash Flow from Operations</t>
  </si>
  <si>
    <t>Investing Activities</t>
  </si>
  <si>
    <t>Sale of property and equipment</t>
  </si>
  <si>
    <t>Collection of principal on loans</t>
  </si>
  <si>
    <t>Sale of investment securities</t>
  </si>
  <si>
    <t>Purchase of property and equipment</t>
  </si>
  <si>
    <t>Making loans to other entities</t>
  </si>
  <si>
    <t>Purchase of investment securities</t>
  </si>
  <si>
    <t>Net Cash Flow from Investing Activities</t>
  </si>
  <si>
    <t>Financing Activities</t>
  </si>
  <si>
    <t>Issuance of stock</t>
  </si>
  <si>
    <t>Borrowing</t>
  </si>
  <si>
    <t>Repurchase of stock (treasury stock)</t>
  </si>
  <si>
    <t>Repayment of loans</t>
  </si>
  <si>
    <t>Dividends</t>
  </si>
  <si>
    <t>Net Cash Flow from Financing Activities</t>
  </si>
  <si>
    <t>Net Increase in Cash</t>
  </si>
  <si>
    <t>Jan</t>
  </si>
  <si>
    <t>Feb</t>
  </si>
  <si>
    <t>Mar</t>
  </si>
  <si>
    <t>Apri</t>
  </si>
  <si>
    <t>May</t>
  </si>
  <si>
    <t>Jun</t>
  </si>
  <si>
    <t>July</t>
  </si>
  <si>
    <t>Aug</t>
  </si>
  <si>
    <t>Sept</t>
  </si>
  <si>
    <t>Oct</t>
  </si>
  <si>
    <t>Nov</t>
  </si>
  <si>
    <t>Dec</t>
  </si>
  <si>
    <t>Clients</t>
  </si>
  <si>
    <t>Transport logistics &amp; expenses</t>
  </si>
  <si>
    <t>For the Year Ending Dec 31, 2021</t>
  </si>
  <si>
    <t>Cash at End of  the month</t>
  </si>
  <si>
    <t>Opening Cash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</si>
</sst>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</numFmts>
  <fonts count="52" x14ac:knownFonts="1"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indexed="9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2"/>
      <color indexed="9"/>
      <name val="Arial"/>
      <family val="2"/>
    </font>
    <font>
      <b/>
      <sz val="14"/>
      <color indexed="9"/>
      <name val="Arial"/>
      <family val="1"/>
      <scheme val="major"/>
    </font>
    <font>
      <sz val="10"/>
      <name val="Arial"/>
      <family val="1"/>
      <scheme val="major"/>
    </font>
    <font>
      <b/>
      <sz val="20"/>
      <color theme="4"/>
      <name val="Arial"/>
      <family val="1"/>
      <scheme val="major"/>
    </font>
    <font>
      <sz val="16"/>
      <name val="Arial"/>
      <family val="1"/>
      <scheme val="major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2"/>
      <color indexed="9"/>
      <name val="Arial"/>
      <family val="2"/>
      <scheme val="minor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4"/>
      <color theme="4" tint="-0.249977111117893"/>
      <name val="Arial"/>
      <family val="2"/>
    </font>
    <font>
      <sz val="18"/>
      <name val="Arial"/>
      <family val="1"/>
      <scheme val="major"/>
    </font>
    <font>
      <sz val="16"/>
      <name val="Arial"/>
      <family val="2"/>
    </font>
    <font>
      <b/>
      <sz val="10"/>
      <name val="Arial"/>
      <family val="2"/>
      <scheme val="minor"/>
    </font>
    <font>
      <b/>
      <i/>
      <sz val="11"/>
      <name val="Arial"/>
      <family val="2"/>
      <scheme val="minor"/>
    </font>
    <font>
      <b/>
      <i/>
      <sz val="10"/>
      <name val="Arial"/>
      <family val="2"/>
      <scheme val="minor"/>
    </font>
    <font>
      <i/>
      <sz val="10"/>
      <name val="Arial"/>
      <family val="2"/>
      <scheme val="minor"/>
    </font>
    <font>
      <b/>
      <sz val="18"/>
      <color theme="4"/>
      <name val="Arial"/>
      <family val="2"/>
      <scheme val="major"/>
    </font>
    <font>
      <b/>
      <sz val="18"/>
      <color theme="4" tint="-0.249977111117893"/>
      <name val="Arial"/>
      <family val="2"/>
    </font>
    <font>
      <b/>
      <sz val="16"/>
      <color theme="4"/>
      <name val="Arial"/>
      <family val="1"/>
      <scheme val="major"/>
    </font>
    <font>
      <b/>
      <sz val="12"/>
      <color indexed="9"/>
      <name val="Arial"/>
      <family val="1"/>
      <scheme val="major"/>
    </font>
    <font>
      <b/>
      <sz val="12"/>
      <color indexed="9"/>
      <name val="Arial"/>
      <family val="2"/>
    </font>
    <font>
      <sz val="6"/>
      <color indexed="9"/>
      <name val="Arial"/>
      <family val="2"/>
    </font>
    <font>
      <sz val="10"/>
      <color indexed="9"/>
      <name val="Arial"/>
      <family val="2"/>
      <scheme val="minor"/>
    </font>
    <font>
      <sz val="3"/>
      <color indexed="9"/>
      <name val="Arial"/>
      <family val="2"/>
      <scheme val="minor"/>
    </font>
    <font>
      <sz val="18"/>
      <color theme="4" tint="-0.249977111117893"/>
      <name val="Arial"/>
      <family val="2"/>
      <scheme val="maj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1" applyNumberFormat="0" applyAlignment="0" applyProtection="0"/>
    <xf numFmtId="0" fontId="9" fillId="18" borderId="2" applyNumberFormat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1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5" fillId="11" borderId="1" applyNumberFormat="0" applyAlignment="0" applyProtection="0"/>
    <xf numFmtId="0" fontId="16" fillId="0" borderId="6" applyNumberFormat="0" applyFill="0" applyAlignment="0" applyProtection="0"/>
    <xf numFmtId="0" fontId="17" fillId="5" borderId="0" applyNumberFormat="0" applyBorder="0" applyAlignment="0" applyProtection="0"/>
    <xf numFmtId="0" fontId="2" fillId="5" borderId="7" applyNumberFormat="0" applyFont="0" applyAlignment="0" applyProtection="0"/>
    <xf numFmtId="0" fontId="18" fillId="1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9" fontId="3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22" fillId="0" borderId="0" xfId="0" applyFont="1" applyAlignment="1" applyProtection="1">
      <alignment horizontal="right" vertical="center"/>
    </xf>
    <xf numFmtId="42" fontId="2" fillId="0" borderId="0" xfId="0" applyNumberFormat="1" applyFont="1" applyAlignment="1" applyProtection="1">
      <alignment vertical="center"/>
    </xf>
    <xf numFmtId="0" fontId="3" fillId="20" borderId="0" xfId="0" applyFont="1" applyFill="1" applyAlignment="1" applyProtection="1">
      <alignment vertical="center"/>
      <protection locked="0"/>
    </xf>
    <xf numFmtId="0" fontId="3" fillId="20" borderId="0" xfId="0" applyFont="1" applyFill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  <protection locked="0"/>
    </xf>
    <xf numFmtId="41" fontId="27" fillId="0" borderId="7" xfId="28" applyNumberFormat="1" applyFont="1" applyBorder="1" applyAlignment="1" applyProtection="1">
      <alignment vertical="center"/>
      <protection locked="0"/>
    </xf>
    <xf numFmtId="41" fontId="28" fillId="22" borderId="10" xfId="0" applyNumberFormat="1" applyFont="1" applyFill="1" applyBorder="1" applyAlignment="1" applyProtection="1">
      <alignment vertical="center"/>
    </xf>
    <xf numFmtId="0" fontId="29" fillId="0" borderId="0" xfId="0" applyFont="1" applyAlignment="1" applyProtection="1">
      <alignment horizontal="right" vertical="center"/>
    </xf>
    <xf numFmtId="0" fontId="27" fillId="0" borderId="0" xfId="0" applyFont="1" applyBorder="1" applyAlignment="1" applyProtection="1">
      <alignment vertical="center"/>
      <protection locked="0"/>
    </xf>
    <xf numFmtId="0" fontId="27" fillId="22" borderId="0" xfId="0" applyFont="1" applyFill="1" applyAlignment="1" applyProtection="1">
      <alignment vertical="center"/>
    </xf>
    <xf numFmtId="41" fontId="27" fillId="22" borderId="0" xfId="0" applyNumberFormat="1" applyFont="1" applyFill="1" applyBorder="1" applyAlignment="1" applyProtection="1">
      <alignment vertical="center"/>
    </xf>
    <xf numFmtId="0" fontId="29" fillId="0" borderId="0" xfId="0" applyFont="1" applyAlignment="1" applyProtection="1">
      <alignment vertical="center"/>
    </xf>
    <xf numFmtId="41" fontId="28" fillId="21" borderId="11" xfId="0" applyNumberFormat="1" applyFont="1" applyFill="1" applyBorder="1" applyAlignment="1" applyProtection="1">
      <alignment vertical="center"/>
    </xf>
    <xf numFmtId="0" fontId="23" fillId="20" borderId="0" xfId="0" applyFont="1" applyFill="1" applyAlignment="1" applyProtection="1">
      <alignment vertical="center"/>
    </xf>
    <xf numFmtId="0" fontId="28" fillId="22" borderId="0" xfId="0" applyFont="1" applyFill="1" applyAlignment="1" applyProtection="1">
      <alignment vertical="center"/>
    </xf>
    <xf numFmtId="0" fontId="28" fillId="21" borderId="0" xfId="0" applyFont="1" applyFill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0" fontId="27" fillId="0" borderId="0" xfId="0" applyFont="1" applyFill="1" applyAlignment="1" applyProtection="1">
      <alignment vertical="center"/>
      <protection locked="0"/>
    </xf>
    <xf numFmtId="0" fontId="27" fillId="0" borderId="0" xfId="0" applyFont="1" applyFill="1" applyAlignment="1" applyProtection="1">
      <alignment horizontal="right" vertical="center"/>
      <protection locked="0"/>
    </xf>
    <xf numFmtId="0" fontId="1" fillId="0" borderId="0" xfId="0" applyFont="1"/>
    <xf numFmtId="17" fontId="2" fillId="0" borderId="0" xfId="0" applyNumberFormat="1" applyFont="1" applyAlignment="1" applyProtection="1">
      <alignment horizontal="left" vertical="center"/>
    </xf>
    <xf numFmtId="0" fontId="32" fillId="0" borderId="0" xfId="0" applyFont="1" applyProtection="1"/>
    <xf numFmtId="0" fontId="1" fillId="0" borderId="0" xfId="0" applyFont="1" applyAlignment="1" applyProtection="1">
      <alignment vertical="center"/>
    </xf>
    <xf numFmtId="0" fontId="33" fillId="0" borderId="0" xfId="0" applyFont="1" applyAlignment="1" applyProtection="1">
      <alignment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</xf>
    <xf numFmtId="0" fontId="27" fillId="0" borderId="0" xfId="0" applyFont="1" applyAlignment="1" applyProtection="1">
      <alignment horizontal="left" vertical="center"/>
      <protection locked="0"/>
    </xf>
    <xf numFmtId="0" fontId="35" fillId="0" borderId="0" xfId="0" applyFont="1" applyFill="1" applyAlignment="1" applyProtection="1">
      <alignment horizontal="right" vertical="center"/>
    </xf>
    <xf numFmtId="0" fontId="23" fillId="20" borderId="0" xfId="0" applyFont="1" applyFill="1" applyAlignment="1" applyProtection="1">
      <alignment vertical="center"/>
      <protection locked="0"/>
    </xf>
    <xf numFmtId="0" fontId="36" fillId="21" borderId="0" xfId="0" applyFont="1" applyFill="1" applyAlignment="1" applyProtection="1">
      <alignment vertical="center"/>
    </xf>
    <xf numFmtId="0" fontId="37" fillId="21" borderId="0" xfId="0" applyFont="1" applyFill="1" applyAlignment="1" applyProtection="1">
      <alignment vertical="center"/>
    </xf>
    <xf numFmtId="41" fontId="27" fillId="21" borderId="0" xfId="28" applyNumberFormat="1" applyFont="1" applyFill="1" applyAlignment="1" applyProtection="1">
      <alignment vertical="center"/>
    </xf>
    <xf numFmtId="41" fontId="27" fillId="0" borderId="0" xfId="28" applyNumberFormat="1" applyFont="1" applyAlignment="1" applyProtection="1">
      <alignment vertical="center"/>
      <protection locked="0"/>
    </xf>
    <xf numFmtId="0" fontId="38" fillId="0" borderId="0" xfId="0" applyFont="1" applyAlignment="1" applyProtection="1">
      <alignment horizontal="right" vertical="center"/>
    </xf>
    <xf numFmtId="42" fontId="27" fillId="22" borderId="10" xfId="28" applyNumberFormat="1" applyFont="1" applyFill="1" applyBorder="1" applyAlignment="1" applyProtection="1">
      <alignment vertical="center"/>
    </xf>
    <xf numFmtId="42" fontId="28" fillId="21" borderId="11" xfId="0" applyNumberFormat="1" applyFont="1" applyFill="1" applyBorder="1" applyAlignment="1" applyProtection="1">
      <alignment vertical="center"/>
    </xf>
    <xf numFmtId="42" fontId="1" fillId="0" borderId="0" xfId="0" applyNumberFormat="1" applyFont="1" applyAlignment="1" applyProtection="1">
      <alignment vertical="center"/>
    </xf>
    <xf numFmtId="0" fontId="35" fillId="22" borderId="0" xfId="0" applyFont="1" applyFill="1" applyAlignment="1" applyProtection="1">
      <alignment vertical="center"/>
    </xf>
    <xf numFmtId="2" fontId="27" fillId="22" borderId="0" xfId="44" applyNumberFormat="1" applyFont="1" applyFill="1" applyAlignment="1" applyProtection="1">
      <alignment vertical="center"/>
    </xf>
    <xf numFmtId="41" fontId="27" fillId="22" borderId="0" xfId="28" applyNumberFormat="1" applyFont="1" applyFill="1" applyAlignment="1" applyProtection="1">
      <alignment vertical="center"/>
    </xf>
    <xf numFmtId="0" fontId="1" fillId="0" borderId="0" xfId="0" applyFont="1" applyProtection="1"/>
    <xf numFmtId="0" fontId="39" fillId="0" borderId="0" xfId="0" applyFont="1" applyAlignment="1" applyProtection="1">
      <alignment horizontal="right" vertical="center"/>
    </xf>
    <xf numFmtId="0" fontId="40" fillId="0" borderId="0" xfId="0" applyFont="1" applyProtection="1"/>
    <xf numFmtId="14" fontId="27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26" fillId="0" borderId="0" xfId="0" applyFont="1" applyAlignment="1" applyProtection="1">
      <alignment horizontal="center" vertical="center"/>
      <protection locked="0"/>
    </xf>
    <xf numFmtId="0" fontId="41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 applyProtection="1">
      <alignment horizontal="right" vertical="center"/>
      <protection locked="0"/>
    </xf>
    <xf numFmtId="14" fontId="27" fillId="0" borderId="0" xfId="0" applyNumberFormat="1" applyFont="1" applyAlignment="1" applyProtection="1">
      <alignment vertical="center"/>
      <protection locked="0"/>
    </xf>
    <xf numFmtId="38" fontId="27" fillId="0" borderId="7" xfId="28" applyNumberFormat="1" applyFont="1" applyBorder="1" applyAlignment="1" applyProtection="1">
      <alignment vertical="center"/>
      <protection locked="0"/>
    </xf>
    <xf numFmtId="0" fontId="42" fillId="20" borderId="0" xfId="0" applyFont="1" applyFill="1" applyAlignment="1">
      <alignment vertical="center"/>
    </xf>
    <xf numFmtId="0" fontId="43" fillId="20" borderId="0" xfId="0" applyFont="1" applyFill="1" applyAlignment="1">
      <alignment vertical="center"/>
    </xf>
    <xf numFmtId="41" fontId="27" fillId="0" borderId="0" xfId="28" applyNumberFormat="1" applyFont="1" applyBorder="1" applyAlignment="1">
      <alignment vertical="center"/>
    </xf>
    <xf numFmtId="0" fontId="44" fillId="0" borderId="0" xfId="0" applyFont="1" applyAlignment="1">
      <alignment horizontal="right" vertical="center"/>
    </xf>
    <xf numFmtId="0" fontId="45" fillId="0" borderId="0" xfId="0" applyFont="1" applyAlignment="1">
      <alignment horizontal="right" vertical="center"/>
    </xf>
    <xf numFmtId="41" fontId="27" fillId="22" borderId="0" xfId="28" applyNumberFormat="1" applyFont="1" applyFill="1" applyBorder="1" applyAlignment="1">
      <alignment vertical="center"/>
    </xf>
    <xf numFmtId="0" fontId="46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0" fontId="47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49" fillId="0" borderId="0" xfId="0" applyFont="1" applyAlignment="1" applyProtection="1">
      <alignment vertical="center"/>
      <protection locked="0"/>
    </xf>
    <xf numFmtId="38" fontId="49" fillId="0" borderId="7" xfId="28" applyNumberFormat="1" applyFont="1" applyBorder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0" fontId="50" fillId="22" borderId="0" xfId="0" applyFont="1" applyFill="1" applyAlignment="1">
      <alignment vertical="center"/>
    </xf>
    <xf numFmtId="38" fontId="50" fillId="22" borderId="10" xfId="0" applyNumberFormat="1" applyFont="1" applyFill="1" applyBorder="1" applyAlignment="1">
      <alignment vertical="center"/>
    </xf>
    <xf numFmtId="0" fontId="50" fillId="22" borderId="0" xfId="0" applyFont="1" applyFill="1" applyAlignment="1" applyProtection="1">
      <alignment vertical="center"/>
      <protection locked="0"/>
    </xf>
    <xf numFmtId="0" fontId="50" fillId="21" borderId="0" xfId="0" applyFont="1" applyFill="1" applyBorder="1" applyAlignment="1" applyProtection="1">
      <alignment vertical="center"/>
      <protection locked="0"/>
    </xf>
    <xf numFmtId="38" fontId="51" fillId="21" borderId="11" xfId="0" applyNumberFormat="1" applyFont="1" applyFill="1" applyBorder="1" applyAlignment="1">
      <alignment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 customBuiltin="1"/>
    <cellStyle name="Note" xfId="39" builtinId="10" customBuiltin="1"/>
    <cellStyle name="Output" xfId="40" builtinId="21" customBuiltin="1"/>
    <cellStyle name="Percent" xfId="44" builtinId="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V42-Blue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showGridLines="0" topLeftCell="A28" workbookViewId="0">
      <selection sqref="A1:F43"/>
    </sheetView>
  </sheetViews>
  <sheetFormatPr defaultRowHeight="12.75" x14ac:dyDescent="0.2"/>
  <cols>
    <col min="1" max="1" width="2.375" style="1" customWidth="1"/>
    <col min="2" max="2" width="5.375" style="1" customWidth="1"/>
    <col min="3" max="3" width="37.5" style="1" customWidth="1"/>
    <col min="4" max="5" width="15.5" style="1" customWidth="1"/>
    <col min="6" max="6" width="15.125" style="1" customWidth="1"/>
    <col min="7" max="7" width="8.625" style="1" customWidth="1"/>
    <col min="8" max="8" width="28.5" style="1" customWidth="1"/>
    <col min="9" max="16384" width="9" style="1"/>
  </cols>
  <sheetData>
    <row r="1" spans="1:7" ht="21" customHeight="1" x14ac:dyDescent="0.25">
      <c r="D1" s="28" t="s">
        <v>79</v>
      </c>
    </row>
    <row r="2" spans="1:7" s="2" customFormat="1" ht="26.25" x14ac:dyDescent="0.2">
      <c r="B2" s="23"/>
      <c r="C2" s="23"/>
      <c r="D2" s="8"/>
      <c r="E2" s="9" t="s">
        <v>0</v>
      </c>
    </row>
    <row r="3" spans="1:7" s="2" customFormat="1" x14ac:dyDescent="0.2">
      <c r="A3" s="27"/>
      <c r="C3" s="24"/>
      <c r="D3" s="24" t="s">
        <v>36</v>
      </c>
      <c r="E3" s="25"/>
    </row>
    <row r="4" spans="1:7" s="2" customFormat="1" x14ac:dyDescent="0.2">
      <c r="B4" s="10"/>
      <c r="C4" s="10"/>
      <c r="D4" s="10"/>
      <c r="E4" s="10"/>
    </row>
    <row r="5" spans="1:7" s="2" customFormat="1" ht="18" x14ac:dyDescent="0.2">
      <c r="B5" s="20" t="s">
        <v>1</v>
      </c>
      <c r="C5" s="20"/>
      <c r="D5" s="6">
        <v>2021</v>
      </c>
      <c r="E5" s="6">
        <v>2022</v>
      </c>
      <c r="F5" s="6">
        <v>2023</v>
      </c>
      <c r="G5" s="3"/>
    </row>
    <row r="6" spans="1:7" s="2" customFormat="1" x14ac:dyDescent="0.2">
      <c r="B6" s="10"/>
      <c r="C6" s="11" t="s">
        <v>3</v>
      </c>
      <c r="D6" s="12">
        <v>97200</v>
      </c>
      <c r="E6" s="12">
        <v>120650</v>
      </c>
      <c r="F6" s="12">
        <v>139250</v>
      </c>
    </row>
    <row r="7" spans="1:7" s="2" customFormat="1" x14ac:dyDescent="0.2">
      <c r="B7" s="10"/>
      <c r="C7" s="11" t="s">
        <v>4</v>
      </c>
      <c r="D7" s="12">
        <v>-310</v>
      </c>
      <c r="E7" s="12">
        <v>-450</v>
      </c>
      <c r="F7" s="12">
        <v>-710</v>
      </c>
    </row>
    <row r="8" spans="1:7" s="2" customFormat="1" x14ac:dyDescent="0.2">
      <c r="B8" s="10"/>
      <c r="C8" s="11" t="s">
        <v>5</v>
      </c>
      <c r="D8" s="12">
        <v>11650</v>
      </c>
      <c r="E8" s="12">
        <v>12400</v>
      </c>
      <c r="F8" s="12">
        <v>13310</v>
      </c>
    </row>
    <row r="9" spans="1:7" s="2" customFormat="1" x14ac:dyDescent="0.2">
      <c r="B9" s="10"/>
      <c r="C9" s="11" t="s">
        <v>6</v>
      </c>
      <c r="D9" s="12">
        <v>0</v>
      </c>
      <c r="E9" s="12">
        <v>0</v>
      </c>
      <c r="F9" s="12">
        <v>0</v>
      </c>
    </row>
    <row r="10" spans="1:7" s="2" customFormat="1" x14ac:dyDescent="0.2">
      <c r="B10" s="10"/>
      <c r="C10" s="11" t="s">
        <v>7</v>
      </c>
      <c r="D10" s="12">
        <v>0</v>
      </c>
      <c r="E10" s="12">
        <v>0</v>
      </c>
      <c r="F10" s="12">
        <v>0</v>
      </c>
    </row>
    <row r="11" spans="1:7" s="2" customFormat="1" ht="15.75" x14ac:dyDescent="0.2">
      <c r="B11" s="21" t="s">
        <v>8</v>
      </c>
      <c r="C11" s="21"/>
      <c r="D11" s="13">
        <f>SUM(D6:D10)</f>
        <v>108540</v>
      </c>
      <c r="E11" s="13">
        <f>SUM(E6:E8)</f>
        <v>132600</v>
      </c>
      <c r="F11" s="13">
        <f>SUM(F6:F8)</f>
        <v>151850</v>
      </c>
    </row>
    <row r="12" spans="1:7" s="2" customFormat="1" x14ac:dyDescent="0.2">
      <c r="B12" s="10"/>
      <c r="C12" s="10"/>
      <c r="D12" s="10"/>
      <c r="E12" s="14" t="s">
        <v>2</v>
      </c>
      <c r="F12" s="14"/>
    </row>
    <row r="13" spans="1:7" s="2" customFormat="1" ht="18" x14ac:dyDescent="0.2">
      <c r="A13" s="4" t="s">
        <v>2</v>
      </c>
      <c r="B13" s="20" t="s">
        <v>9</v>
      </c>
      <c r="C13" s="20"/>
      <c r="D13" s="7"/>
      <c r="E13" s="7"/>
      <c r="F13" s="7"/>
      <c r="G13" s="3"/>
    </row>
    <row r="14" spans="1:7" s="2" customFormat="1" x14ac:dyDescent="0.2">
      <c r="B14" s="10"/>
      <c r="C14" s="15" t="s">
        <v>10</v>
      </c>
      <c r="D14" s="12">
        <v>1300</v>
      </c>
      <c r="E14" s="12">
        <v>1450</v>
      </c>
      <c r="F14" s="12">
        <v>1950</v>
      </c>
    </row>
    <row r="15" spans="1:7" s="2" customFormat="1" x14ac:dyDescent="0.2">
      <c r="B15" s="10"/>
      <c r="C15" s="15" t="s">
        <v>11</v>
      </c>
      <c r="D15" s="12">
        <v>0</v>
      </c>
      <c r="E15" s="12">
        <v>200</v>
      </c>
      <c r="F15" s="12">
        <v>550</v>
      </c>
    </row>
    <row r="16" spans="1:7" s="2" customFormat="1" x14ac:dyDescent="0.2">
      <c r="B16" s="10"/>
      <c r="C16" s="15" t="s">
        <v>12</v>
      </c>
      <c r="D16" s="12">
        <v>355</v>
      </c>
      <c r="E16" s="12">
        <v>500</v>
      </c>
      <c r="F16" s="12">
        <v>765</v>
      </c>
      <c r="G16" s="5"/>
    </row>
    <row r="17" spans="2:7" s="2" customFormat="1" x14ac:dyDescent="0.2">
      <c r="B17" s="10"/>
      <c r="C17" s="15" t="s">
        <v>13</v>
      </c>
      <c r="D17" s="12">
        <v>24000</v>
      </c>
      <c r="E17" s="12">
        <v>32100</v>
      </c>
      <c r="F17" s="12">
        <v>37250</v>
      </c>
    </row>
    <row r="18" spans="2:7" s="2" customFormat="1" x14ac:dyDescent="0.2">
      <c r="B18" s="10"/>
      <c r="C18" s="15" t="s">
        <v>14</v>
      </c>
      <c r="D18" s="12">
        <v>120</v>
      </c>
      <c r="E18" s="12">
        <v>120</v>
      </c>
      <c r="F18" s="12">
        <v>120</v>
      </c>
    </row>
    <row r="19" spans="2:7" s="2" customFormat="1" x14ac:dyDescent="0.2">
      <c r="B19" s="10"/>
      <c r="C19" s="15" t="s">
        <v>15</v>
      </c>
      <c r="D19" s="12">
        <v>0</v>
      </c>
      <c r="E19" s="12">
        <v>150</v>
      </c>
      <c r="F19" s="12">
        <v>400</v>
      </c>
    </row>
    <row r="20" spans="2:7" s="2" customFormat="1" x14ac:dyDescent="0.2">
      <c r="B20" s="10"/>
      <c r="C20" s="15" t="s">
        <v>16</v>
      </c>
      <c r="D20" s="12">
        <v>420</v>
      </c>
      <c r="E20" s="12">
        <v>500</v>
      </c>
      <c r="F20" s="12">
        <v>640</v>
      </c>
    </row>
    <row r="21" spans="2:7" s="2" customFormat="1" x14ac:dyDescent="0.2">
      <c r="B21" s="10"/>
      <c r="C21" s="15" t="s">
        <v>17</v>
      </c>
      <c r="D21" s="12">
        <v>950</v>
      </c>
      <c r="E21" s="12">
        <v>1100</v>
      </c>
      <c r="F21" s="12">
        <v>2000</v>
      </c>
      <c r="G21" s="5"/>
    </row>
    <row r="22" spans="2:7" s="2" customFormat="1" x14ac:dyDescent="0.2">
      <c r="B22" s="10"/>
      <c r="C22" s="15" t="s">
        <v>18</v>
      </c>
      <c r="D22" s="12">
        <v>1780</v>
      </c>
      <c r="E22" s="12">
        <v>1950</v>
      </c>
      <c r="F22" s="12">
        <v>2280</v>
      </c>
    </row>
    <row r="23" spans="2:7" s="2" customFormat="1" x14ac:dyDescent="0.2">
      <c r="B23" s="10"/>
      <c r="C23" s="15" t="s">
        <v>19</v>
      </c>
      <c r="D23" s="12">
        <v>800</v>
      </c>
      <c r="E23" s="12">
        <v>1150</v>
      </c>
      <c r="F23" s="12">
        <v>1750</v>
      </c>
    </row>
    <row r="24" spans="2:7" s="2" customFormat="1" x14ac:dyDescent="0.2">
      <c r="B24" s="10"/>
      <c r="C24" s="15" t="s">
        <v>20</v>
      </c>
      <c r="D24" s="12">
        <v>230</v>
      </c>
      <c r="E24" s="12">
        <v>350</v>
      </c>
      <c r="F24" s="12">
        <v>400</v>
      </c>
      <c r="G24" s="5"/>
    </row>
    <row r="25" spans="2:7" s="2" customFormat="1" x14ac:dyDescent="0.2">
      <c r="B25" s="10"/>
      <c r="C25" s="15" t="s">
        <v>21</v>
      </c>
      <c r="D25" s="12">
        <v>2050</v>
      </c>
      <c r="E25" s="12">
        <v>2050</v>
      </c>
      <c r="F25" s="12">
        <v>2050</v>
      </c>
    </row>
    <row r="26" spans="2:7" s="2" customFormat="1" x14ac:dyDescent="0.2">
      <c r="B26" s="10"/>
      <c r="C26" s="15" t="s">
        <v>22</v>
      </c>
      <c r="D26" s="12">
        <v>0</v>
      </c>
      <c r="E26" s="12">
        <v>150</v>
      </c>
      <c r="F26" s="12">
        <v>350</v>
      </c>
      <c r="G26" s="5"/>
    </row>
    <row r="27" spans="2:7" s="2" customFormat="1" x14ac:dyDescent="0.2">
      <c r="B27" s="10"/>
      <c r="C27" s="15" t="s">
        <v>23</v>
      </c>
      <c r="D27" s="12">
        <v>12500</v>
      </c>
      <c r="E27" s="12">
        <v>13400</v>
      </c>
      <c r="F27" s="12">
        <v>15700</v>
      </c>
    </row>
    <row r="28" spans="2:7" s="2" customFormat="1" x14ac:dyDescent="0.2">
      <c r="B28" s="10"/>
      <c r="C28" s="15" t="s">
        <v>24</v>
      </c>
      <c r="D28" s="12">
        <v>750</v>
      </c>
      <c r="E28" s="12">
        <v>910</v>
      </c>
      <c r="F28" s="12">
        <v>1110</v>
      </c>
    </row>
    <row r="29" spans="2:7" s="2" customFormat="1" x14ac:dyDescent="0.2">
      <c r="B29" s="10"/>
      <c r="C29" s="15" t="s">
        <v>25</v>
      </c>
      <c r="D29" s="12">
        <v>4400</v>
      </c>
      <c r="E29" s="12">
        <v>5100</v>
      </c>
      <c r="F29" s="12">
        <v>7400</v>
      </c>
    </row>
    <row r="30" spans="2:7" s="2" customFormat="1" ht="15.75" x14ac:dyDescent="0.2">
      <c r="B30" s="21" t="s">
        <v>26</v>
      </c>
      <c r="C30" s="21"/>
      <c r="D30" s="13">
        <f>SUM(D14:D29)</f>
        <v>49655</v>
      </c>
      <c r="E30" s="13">
        <f>SUM(E14:E29)</f>
        <v>61180</v>
      </c>
      <c r="F30" s="13">
        <f>SUM(F14:F29)</f>
        <v>74715</v>
      </c>
    </row>
    <row r="31" spans="2:7" s="2" customFormat="1" x14ac:dyDescent="0.2">
      <c r="B31" s="10"/>
      <c r="C31" s="10"/>
      <c r="D31" s="10"/>
      <c r="E31" s="10"/>
      <c r="F31" s="10"/>
    </row>
    <row r="32" spans="2:7" s="2" customFormat="1" x14ac:dyDescent="0.2">
      <c r="B32" s="10"/>
      <c r="C32" s="16" t="s">
        <v>27</v>
      </c>
      <c r="D32" s="17">
        <f>D11-D30</f>
        <v>58885</v>
      </c>
      <c r="E32" s="17">
        <f>E11-E30</f>
        <v>71420</v>
      </c>
      <c r="F32" s="17">
        <f>F11-F30</f>
        <v>77135</v>
      </c>
    </row>
    <row r="33" spans="2:8" s="2" customFormat="1" x14ac:dyDescent="0.2">
      <c r="B33" s="10"/>
      <c r="C33" s="11" t="s">
        <v>28</v>
      </c>
      <c r="D33" s="12">
        <f>0.3*D32</f>
        <v>17665.5</v>
      </c>
      <c r="E33" s="12">
        <f t="shared" ref="E33:F33" si="0">0.3*E32</f>
        <v>21426</v>
      </c>
      <c r="F33" s="12">
        <f t="shared" si="0"/>
        <v>23140.5</v>
      </c>
    </row>
    <row r="34" spans="2:8" s="2" customFormat="1" x14ac:dyDescent="0.2">
      <c r="B34" s="10"/>
      <c r="C34" s="10"/>
      <c r="D34" s="10"/>
      <c r="E34" s="10"/>
      <c r="F34" s="10"/>
    </row>
    <row r="35" spans="2:8" s="2" customFormat="1" ht="15.75" x14ac:dyDescent="0.2">
      <c r="B35" s="21" t="s">
        <v>29</v>
      </c>
      <c r="C35" s="21"/>
      <c r="D35" s="13">
        <f>D32-D33</f>
        <v>41219.5</v>
      </c>
      <c r="E35" s="13">
        <f>E32-E33</f>
        <v>49994</v>
      </c>
      <c r="F35" s="13">
        <f>F32-F33</f>
        <v>53994.5</v>
      </c>
    </row>
    <row r="36" spans="2:8" s="2" customFormat="1" x14ac:dyDescent="0.2">
      <c r="B36" s="10"/>
      <c r="C36" s="18" t="s">
        <v>30</v>
      </c>
      <c r="D36" s="10"/>
      <c r="E36" s="14" t="s">
        <v>2</v>
      </c>
      <c r="F36" s="14"/>
    </row>
    <row r="37" spans="2:8" s="2" customFormat="1" ht="18" x14ac:dyDescent="0.2">
      <c r="B37" s="20" t="s">
        <v>31</v>
      </c>
      <c r="C37" s="20"/>
      <c r="D37" s="7"/>
      <c r="E37" s="7"/>
      <c r="F37" s="7"/>
      <c r="G37" s="3"/>
      <c r="H37" s="3"/>
    </row>
    <row r="38" spans="2:8" s="2" customFormat="1" x14ac:dyDescent="0.2">
      <c r="B38" s="10"/>
      <c r="C38" s="11" t="s">
        <v>32</v>
      </c>
      <c r="D38" s="12">
        <v>0</v>
      </c>
      <c r="E38" s="12">
        <v>0</v>
      </c>
      <c r="F38" s="12">
        <v>0</v>
      </c>
    </row>
    <row r="39" spans="2:8" s="2" customFormat="1" x14ac:dyDescent="0.2">
      <c r="B39" s="10"/>
      <c r="C39" s="11" t="s">
        <v>33</v>
      </c>
      <c r="D39" s="12">
        <v>0</v>
      </c>
      <c r="E39" s="12">
        <v>-900</v>
      </c>
      <c r="F39" s="12">
        <v>-1500</v>
      </c>
    </row>
    <row r="40" spans="2:8" s="2" customFormat="1" x14ac:dyDescent="0.2">
      <c r="B40" s="10"/>
      <c r="C40" s="11" t="s">
        <v>34</v>
      </c>
      <c r="D40" s="12">
        <v>0</v>
      </c>
      <c r="E40" s="12">
        <v>0</v>
      </c>
      <c r="F40" s="12">
        <v>0</v>
      </c>
    </row>
    <row r="41" spans="2:8" s="2" customFormat="1" x14ac:dyDescent="0.2">
      <c r="B41" s="10"/>
      <c r="C41" s="10"/>
      <c r="D41" s="10"/>
      <c r="E41" s="10"/>
      <c r="F41" s="10"/>
    </row>
    <row r="42" spans="2:8" s="2" customFormat="1" ht="16.5" thickBot="1" x14ac:dyDescent="0.25">
      <c r="B42" s="22" t="s">
        <v>35</v>
      </c>
      <c r="C42" s="22"/>
      <c r="D42" s="19">
        <f>D35+SUM(D38:D41)</f>
        <v>41219.5</v>
      </c>
      <c r="E42" s="19">
        <f>E35+SUM(E38:E41)</f>
        <v>49094</v>
      </c>
      <c r="F42" s="19">
        <f>F35+SUM(F38:F41)</f>
        <v>52494.5</v>
      </c>
    </row>
    <row r="43" spans="2:8" s="2" customFormat="1" ht="13.5" thickTop="1" x14ac:dyDescent="0.2"/>
    <row r="44" spans="2:8" s="2" customFormat="1" x14ac:dyDescent="0.2"/>
  </sheetData>
  <phoneticPr fontId="0" type="noConversion"/>
  <printOptions horizontalCentered="1"/>
  <pageMargins left="0.5" right="0.5" top="0.5" bottom="0.5" header="0.5" footer="0.25"/>
  <pageSetup fitToHeight="0" orientation="portrait" r:id="rId1"/>
  <headerFooter alignWithMargins="0"/>
  <ignoredErrors>
    <ignoredError sqref="D1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topLeftCell="A42" workbookViewId="0">
      <selection activeCell="C56" sqref="C56"/>
    </sheetView>
  </sheetViews>
  <sheetFormatPr defaultColWidth="9" defaultRowHeight="12.75" x14ac:dyDescent="0.2"/>
  <cols>
    <col min="1" max="1" width="2.125" style="47" customWidth="1"/>
    <col min="2" max="2" width="8.125" style="47" customWidth="1"/>
    <col min="3" max="3" width="42.625" style="47" customWidth="1"/>
    <col min="4" max="5" width="14.625" style="47" customWidth="1"/>
    <col min="6" max="6" width="17.125" style="47" customWidth="1"/>
    <col min="7" max="7" width="7.125" style="47" customWidth="1"/>
    <col min="8" max="8" width="23.5" style="47" customWidth="1"/>
    <col min="9" max="16384" width="9" style="47"/>
  </cols>
  <sheetData>
    <row r="1" spans="1:7" ht="23.25" x14ac:dyDescent="0.35">
      <c r="D1" s="49" t="s">
        <v>79</v>
      </c>
      <c r="E1" s="1"/>
      <c r="F1" s="1"/>
    </row>
    <row r="2" spans="1:7" s="29" customFormat="1" ht="31.5" customHeight="1" x14ac:dyDescent="0.2">
      <c r="B2" s="30"/>
      <c r="C2" s="31"/>
      <c r="E2" s="48" t="s">
        <v>37</v>
      </c>
    </row>
    <row r="3" spans="1:7" s="29" customFormat="1" x14ac:dyDescent="0.2">
      <c r="A3" s="32"/>
      <c r="B3" s="11"/>
      <c r="C3" s="33"/>
      <c r="D3" s="34"/>
      <c r="E3" s="50" t="s">
        <v>36</v>
      </c>
    </row>
    <row r="4" spans="1:7" s="29" customFormat="1" x14ac:dyDescent="0.2">
      <c r="B4" s="10"/>
      <c r="C4" s="10"/>
      <c r="D4" s="10"/>
      <c r="E4" s="10"/>
    </row>
    <row r="5" spans="1:7" s="29" customFormat="1" ht="21" customHeight="1" x14ac:dyDescent="0.2">
      <c r="B5" s="20" t="s">
        <v>38</v>
      </c>
      <c r="C5" s="20"/>
      <c r="D5" s="35">
        <v>2021</v>
      </c>
      <c r="E5" s="35">
        <v>2022</v>
      </c>
      <c r="F5" s="35">
        <v>2023</v>
      </c>
      <c r="G5" s="3"/>
    </row>
    <row r="6" spans="1:7" s="29" customFormat="1" ht="14.25" x14ac:dyDescent="0.2">
      <c r="B6" s="36" t="s">
        <v>39</v>
      </c>
      <c r="C6" s="37"/>
      <c r="D6" s="38"/>
      <c r="E6" s="38"/>
      <c r="F6" s="38"/>
    </row>
    <row r="7" spans="1:7" s="29" customFormat="1" x14ac:dyDescent="0.2">
      <c r="B7" s="10"/>
      <c r="C7" s="11" t="s">
        <v>40</v>
      </c>
      <c r="D7" s="39">
        <v>19800</v>
      </c>
      <c r="E7" s="39">
        <v>26300</v>
      </c>
      <c r="F7" s="39">
        <v>30030</v>
      </c>
    </row>
    <row r="8" spans="1:7" s="29" customFormat="1" x14ac:dyDescent="0.2">
      <c r="B8" s="10"/>
      <c r="C8" s="11" t="s">
        <v>41</v>
      </c>
      <c r="D8" s="39">
        <v>6100</v>
      </c>
      <c r="E8" s="39">
        <v>8140</v>
      </c>
      <c r="F8" s="39">
        <v>8850</v>
      </c>
    </row>
    <row r="9" spans="1:7" s="29" customFormat="1" x14ac:dyDescent="0.2">
      <c r="B9" s="10"/>
      <c r="C9" s="11" t="s">
        <v>42</v>
      </c>
      <c r="D9" s="39">
        <v>13750</v>
      </c>
      <c r="E9" s="39">
        <v>14900</v>
      </c>
      <c r="F9" s="39">
        <v>16350</v>
      </c>
    </row>
    <row r="10" spans="1:7" s="29" customFormat="1" x14ac:dyDescent="0.2">
      <c r="B10" s="10"/>
      <c r="C10" s="11" t="s">
        <v>43</v>
      </c>
      <c r="D10" s="39">
        <v>3280</v>
      </c>
      <c r="E10" s="39">
        <v>3850</v>
      </c>
      <c r="F10" s="39">
        <v>4990</v>
      </c>
    </row>
    <row r="11" spans="1:7" s="29" customFormat="1" x14ac:dyDescent="0.2">
      <c r="B11" s="10"/>
      <c r="C11" s="11" t="s">
        <v>44</v>
      </c>
      <c r="D11" s="39">
        <v>0</v>
      </c>
      <c r="E11" s="39"/>
      <c r="F11" s="39"/>
    </row>
    <row r="12" spans="1:7" s="29" customFormat="1" x14ac:dyDescent="0.2">
      <c r="B12" s="10"/>
      <c r="C12" s="40" t="s">
        <v>45</v>
      </c>
      <c r="D12" s="41">
        <f>SUM(D7:D11)</f>
        <v>42930</v>
      </c>
      <c r="E12" s="41">
        <f>SUM(E7:E11)</f>
        <v>53190</v>
      </c>
      <c r="F12" s="41">
        <f>SUM(F7:F11)</f>
        <v>60220</v>
      </c>
    </row>
    <row r="13" spans="1:7" s="29" customFormat="1" ht="14.25" x14ac:dyDescent="0.2">
      <c r="B13" s="36" t="s">
        <v>46</v>
      </c>
      <c r="C13" s="37"/>
      <c r="D13" s="38"/>
      <c r="E13" s="38"/>
      <c r="F13" s="38"/>
    </row>
    <row r="14" spans="1:7" s="29" customFormat="1" x14ac:dyDescent="0.2">
      <c r="B14" s="10"/>
      <c r="C14" s="11" t="s">
        <v>47</v>
      </c>
      <c r="D14" s="39">
        <v>6100</v>
      </c>
      <c r="E14" s="39">
        <v>7350</v>
      </c>
      <c r="F14" s="39">
        <v>9250</v>
      </c>
    </row>
    <row r="15" spans="1:7" s="29" customFormat="1" x14ac:dyDescent="0.2">
      <c r="B15" s="10"/>
      <c r="C15" s="11" t="s">
        <v>48</v>
      </c>
      <c r="D15" s="39">
        <v>12050</v>
      </c>
      <c r="E15" s="39">
        <v>14070</v>
      </c>
      <c r="F15" s="39">
        <v>15770</v>
      </c>
    </row>
    <row r="16" spans="1:7" s="29" customFormat="1" x14ac:dyDescent="0.2">
      <c r="B16" s="10"/>
      <c r="C16" s="11" t="s">
        <v>49</v>
      </c>
      <c r="D16" s="39">
        <v>-2200</v>
      </c>
      <c r="E16" s="39">
        <v>-2200</v>
      </c>
      <c r="F16" s="39">
        <v>-2200</v>
      </c>
    </row>
    <row r="17" spans="1:8" s="29" customFormat="1" x14ac:dyDescent="0.2">
      <c r="B17" s="10"/>
      <c r="C17" s="11" t="s">
        <v>50</v>
      </c>
      <c r="D17" s="39">
        <v>2670</v>
      </c>
      <c r="E17" s="39">
        <v>4300</v>
      </c>
      <c r="F17" s="39">
        <v>6740</v>
      </c>
    </row>
    <row r="18" spans="1:8" s="29" customFormat="1" x14ac:dyDescent="0.2">
      <c r="B18" s="10"/>
      <c r="C18" s="40" t="s">
        <v>51</v>
      </c>
      <c r="D18" s="41">
        <f>SUM(D14:D17)</f>
        <v>18620</v>
      </c>
      <c r="E18" s="41">
        <f>SUM(E14:E17)</f>
        <v>23520</v>
      </c>
      <c r="F18" s="41">
        <f>SUM(F14:F17)</f>
        <v>29560</v>
      </c>
    </row>
    <row r="19" spans="1:8" s="29" customFormat="1" ht="14.25" x14ac:dyDescent="0.2">
      <c r="B19" s="36" t="s">
        <v>52</v>
      </c>
      <c r="C19" s="37"/>
      <c r="D19" s="38"/>
      <c r="E19" s="38"/>
      <c r="F19" s="38"/>
    </row>
    <row r="20" spans="1:8" s="29" customFormat="1" x14ac:dyDescent="0.2">
      <c r="B20" s="10"/>
      <c r="C20" s="11" t="s">
        <v>53</v>
      </c>
      <c r="D20" s="39">
        <v>3650</v>
      </c>
      <c r="E20" s="39">
        <v>5590</v>
      </c>
      <c r="F20" s="39">
        <v>7660</v>
      </c>
    </row>
    <row r="21" spans="1:8" s="29" customFormat="1" x14ac:dyDescent="0.2">
      <c r="B21" s="10"/>
      <c r="C21" s="11" t="s">
        <v>25</v>
      </c>
      <c r="D21" s="39">
        <v>6850</v>
      </c>
      <c r="E21" s="39">
        <v>7544</v>
      </c>
      <c r="F21" s="39">
        <v>8410</v>
      </c>
    </row>
    <row r="22" spans="1:8" s="29" customFormat="1" x14ac:dyDescent="0.2">
      <c r="B22" s="10"/>
      <c r="C22" s="40" t="s">
        <v>54</v>
      </c>
      <c r="D22" s="41">
        <f>SUM(D20:D21)</f>
        <v>10500</v>
      </c>
      <c r="E22" s="41">
        <f>SUM(E20:E21)</f>
        <v>13134</v>
      </c>
      <c r="F22" s="41">
        <f>SUM(F20:F21)</f>
        <v>16070</v>
      </c>
    </row>
    <row r="23" spans="1:8" s="29" customFormat="1" x14ac:dyDescent="0.2">
      <c r="B23" s="10"/>
      <c r="C23" s="10"/>
      <c r="D23" s="11"/>
      <c r="E23" s="11"/>
      <c r="F23" s="11"/>
    </row>
    <row r="24" spans="1:8" s="29" customFormat="1" ht="16.5" thickBot="1" x14ac:dyDescent="0.25">
      <c r="B24" s="21" t="s">
        <v>55</v>
      </c>
      <c r="C24" s="21"/>
      <c r="D24" s="42">
        <f>D12+D18+D22</f>
        <v>72050</v>
      </c>
      <c r="E24" s="42">
        <f>E12+E18+E22</f>
        <v>89844</v>
      </c>
      <c r="F24" s="42">
        <f>F12+F18+F22</f>
        <v>105850</v>
      </c>
    </row>
    <row r="25" spans="1:8" s="29" customFormat="1" ht="13.5" thickTop="1" x14ac:dyDescent="0.2">
      <c r="B25" s="10"/>
      <c r="C25" s="10"/>
      <c r="D25" s="10"/>
      <c r="E25" s="10"/>
      <c r="F25" s="10"/>
    </row>
    <row r="26" spans="1:8" s="29" customFormat="1" ht="21" customHeight="1" x14ac:dyDescent="0.2">
      <c r="A26" s="4" t="s">
        <v>2</v>
      </c>
      <c r="B26" s="20" t="s">
        <v>56</v>
      </c>
      <c r="C26" s="20"/>
      <c r="D26" s="20"/>
      <c r="E26" s="20"/>
      <c r="F26" s="20"/>
      <c r="G26" s="3"/>
      <c r="H26" s="3"/>
    </row>
    <row r="27" spans="1:8" s="29" customFormat="1" ht="14.25" x14ac:dyDescent="0.2">
      <c r="B27" s="36" t="s">
        <v>57</v>
      </c>
      <c r="C27" s="37"/>
      <c r="D27" s="38"/>
      <c r="E27" s="38"/>
      <c r="F27" s="38"/>
    </row>
    <row r="28" spans="1:8" s="29" customFormat="1" x14ac:dyDescent="0.2">
      <c r="B28" s="10"/>
      <c r="C28" s="11" t="s">
        <v>58</v>
      </c>
      <c r="D28" s="39">
        <v>7420</v>
      </c>
      <c r="E28" s="39">
        <v>8200</v>
      </c>
      <c r="F28" s="39">
        <v>10535</v>
      </c>
    </row>
    <row r="29" spans="1:8" s="29" customFormat="1" x14ac:dyDescent="0.2">
      <c r="B29" s="10"/>
      <c r="C29" s="11" t="s">
        <v>59</v>
      </c>
      <c r="D29" s="39">
        <v>4280</v>
      </c>
      <c r="E29" s="39">
        <v>6000</v>
      </c>
      <c r="F29" s="39">
        <v>8540</v>
      </c>
    </row>
    <row r="30" spans="1:8" s="29" customFormat="1" x14ac:dyDescent="0.2">
      <c r="B30" s="10"/>
      <c r="C30" s="11" t="s">
        <v>60</v>
      </c>
      <c r="D30" s="39">
        <v>2950</v>
      </c>
      <c r="E30" s="39">
        <v>3300</v>
      </c>
      <c r="F30" s="39">
        <v>3700</v>
      </c>
      <c r="G30" s="43"/>
    </row>
    <row r="31" spans="1:8" s="29" customFormat="1" x14ac:dyDescent="0.2">
      <c r="B31" s="10"/>
      <c r="C31" s="11" t="s">
        <v>61</v>
      </c>
      <c r="D31" s="39">
        <v>2100</v>
      </c>
      <c r="E31" s="39">
        <v>3950</v>
      </c>
      <c r="F31" s="39">
        <v>5400</v>
      </c>
    </row>
    <row r="32" spans="1:8" s="29" customFormat="1" x14ac:dyDescent="0.2">
      <c r="B32" s="10"/>
      <c r="C32" s="11" t="s">
        <v>62</v>
      </c>
      <c r="D32" s="39">
        <v>0</v>
      </c>
      <c r="E32" s="39">
        <v>0</v>
      </c>
      <c r="F32" s="39">
        <v>0</v>
      </c>
    </row>
    <row r="33" spans="2:6" s="29" customFormat="1" x14ac:dyDescent="0.2">
      <c r="B33" s="10"/>
      <c r="C33" s="11" t="s">
        <v>63</v>
      </c>
      <c r="D33" s="39">
        <v>0</v>
      </c>
      <c r="E33" s="39">
        <v>0</v>
      </c>
      <c r="F33" s="39">
        <v>0</v>
      </c>
    </row>
    <row r="34" spans="2:6" s="29" customFormat="1" x14ac:dyDescent="0.2">
      <c r="B34" s="10"/>
      <c r="C34" s="40" t="s">
        <v>64</v>
      </c>
      <c r="D34" s="41">
        <f>SUM(D28:D33)</f>
        <v>16750</v>
      </c>
      <c r="E34" s="41">
        <f>SUM(E28:E33)</f>
        <v>21450</v>
      </c>
      <c r="F34" s="41">
        <f>SUM(F28:F33)</f>
        <v>28175</v>
      </c>
    </row>
    <row r="35" spans="2:6" s="29" customFormat="1" ht="14.25" x14ac:dyDescent="0.2">
      <c r="B35" s="36" t="s">
        <v>65</v>
      </c>
      <c r="C35" s="37"/>
      <c r="D35" s="38"/>
      <c r="E35" s="38"/>
      <c r="F35" s="38"/>
    </row>
    <row r="36" spans="2:6" s="29" customFormat="1" x14ac:dyDescent="0.2">
      <c r="B36" s="10"/>
      <c r="C36" s="11" t="s">
        <v>66</v>
      </c>
      <c r="D36" s="39">
        <v>4500</v>
      </c>
      <c r="E36" s="39">
        <v>5200</v>
      </c>
      <c r="F36" s="39">
        <v>7200</v>
      </c>
    </row>
    <row r="37" spans="2:6" s="29" customFormat="1" x14ac:dyDescent="0.2">
      <c r="B37" s="10"/>
      <c r="C37" s="11" t="s">
        <v>53</v>
      </c>
      <c r="D37" s="39">
        <v>0</v>
      </c>
      <c r="E37" s="39">
        <v>1700</v>
      </c>
      <c r="F37" s="39">
        <v>2330</v>
      </c>
    </row>
    <row r="38" spans="2:6" s="29" customFormat="1" x14ac:dyDescent="0.2">
      <c r="B38" s="10"/>
      <c r="C38" s="11" t="s">
        <v>25</v>
      </c>
      <c r="D38" s="39">
        <v>0</v>
      </c>
      <c r="E38" s="39">
        <v>0</v>
      </c>
      <c r="F38" s="39">
        <v>0</v>
      </c>
    </row>
    <row r="39" spans="2:6" s="29" customFormat="1" x14ac:dyDescent="0.2">
      <c r="B39" s="10"/>
      <c r="C39" s="40" t="s">
        <v>67</v>
      </c>
      <c r="D39" s="41">
        <f>SUM(D36:D38)</f>
        <v>4500</v>
      </c>
      <c r="E39" s="41">
        <f>SUM(E36:E38)</f>
        <v>6900</v>
      </c>
      <c r="F39" s="41">
        <f>SUM(F36:F38)</f>
        <v>9530</v>
      </c>
    </row>
    <row r="40" spans="2:6" s="29" customFormat="1" ht="14.25" x14ac:dyDescent="0.2">
      <c r="B40" s="36" t="s">
        <v>68</v>
      </c>
      <c r="C40" s="37"/>
      <c r="D40" s="38"/>
      <c r="E40" s="38"/>
      <c r="F40" s="38"/>
    </row>
    <row r="41" spans="2:6" s="29" customFormat="1" x14ac:dyDescent="0.2">
      <c r="B41" s="10"/>
      <c r="C41" s="11" t="s">
        <v>69</v>
      </c>
      <c r="D41" s="39">
        <v>9580</v>
      </c>
      <c r="E41" s="39">
        <v>12400</v>
      </c>
      <c r="F41" s="39">
        <v>15650</v>
      </c>
    </row>
    <row r="42" spans="2:6" s="29" customFormat="1" x14ac:dyDescent="0.2">
      <c r="B42" s="10"/>
      <c r="C42" s="11" t="s">
        <v>70</v>
      </c>
      <c r="D42" s="39">
        <v>41220</v>
      </c>
      <c r="E42" s="39">
        <v>49094</v>
      </c>
      <c r="F42" s="39">
        <v>52495</v>
      </c>
    </row>
    <row r="43" spans="2:6" s="29" customFormat="1" x14ac:dyDescent="0.2">
      <c r="B43" s="10"/>
      <c r="C43" s="11" t="s">
        <v>25</v>
      </c>
      <c r="D43" s="39"/>
      <c r="E43" s="39"/>
      <c r="F43" s="39"/>
    </row>
    <row r="44" spans="2:6" s="29" customFormat="1" x14ac:dyDescent="0.2">
      <c r="B44" s="10"/>
      <c r="C44" s="40" t="s">
        <v>71</v>
      </c>
      <c r="D44" s="41">
        <f>SUM(D41:D43)</f>
        <v>50800</v>
      </c>
      <c r="E44" s="41">
        <f>SUM(E41:E43)</f>
        <v>61494</v>
      </c>
      <c r="F44" s="41">
        <f>SUM(F41:F43)</f>
        <v>68145</v>
      </c>
    </row>
    <row r="45" spans="2:6" s="29" customFormat="1" x14ac:dyDescent="0.2">
      <c r="B45" s="10"/>
      <c r="C45" s="10"/>
      <c r="D45" s="10"/>
      <c r="E45" s="10"/>
      <c r="F45" s="10"/>
    </row>
    <row r="46" spans="2:6" s="29" customFormat="1" ht="16.5" thickBot="1" x14ac:dyDescent="0.25">
      <c r="B46" s="21" t="s">
        <v>72</v>
      </c>
      <c r="C46" s="21"/>
      <c r="D46" s="42">
        <f>D34+D39+D44</f>
        <v>72050</v>
      </c>
      <c r="E46" s="42">
        <f>E34+E39+E44</f>
        <v>89844</v>
      </c>
      <c r="F46" s="42">
        <f>F34+F39+F44</f>
        <v>105850</v>
      </c>
    </row>
    <row r="47" spans="2:6" s="29" customFormat="1" ht="13.5" thickTop="1" x14ac:dyDescent="0.2">
      <c r="B47" s="10"/>
      <c r="C47" s="10"/>
      <c r="D47" s="10"/>
      <c r="E47" s="14" t="s">
        <v>30</v>
      </c>
      <c r="F47" s="14"/>
    </row>
    <row r="48" spans="2:6" s="29" customFormat="1" ht="18" x14ac:dyDescent="0.2">
      <c r="B48" s="20" t="s">
        <v>73</v>
      </c>
      <c r="C48" s="20"/>
      <c r="D48" s="20">
        <v>2021</v>
      </c>
      <c r="E48" s="20">
        <v>2022</v>
      </c>
      <c r="F48" s="20">
        <v>2023</v>
      </c>
    </row>
    <row r="49" spans="2:6" s="29" customFormat="1" x14ac:dyDescent="0.2">
      <c r="B49" s="44" t="s">
        <v>74</v>
      </c>
      <c r="C49" s="44"/>
      <c r="D49" s="45">
        <f>IF(D24=0,"",(D34+D39)/D24)</f>
        <v>0.29493407356002777</v>
      </c>
      <c r="E49" s="45">
        <f>IF(E24=0,"",(E34+E39)/E24)</f>
        <v>0.31554694804327499</v>
      </c>
      <c r="F49" s="45">
        <f>IF(F24=0,"",(F34+F39)/F24)</f>
        <v>0.35621162021728864</v>
      </c>
    </row>
    <row r="50" spans="2:6" s="29" customFormat="1" x14ac:dyDescent="0.2">
      <c r="B50" s="44" t="s">
        <v>75</v>
      </c>
      <c r="C50" s="44"/>
      <c r="D50" s="45">
        <f>IF(D34=0,"",D12/D34)</f>
        <v>2.5629850746268659</v>
      </c>
      <c r="E50" s="45">
        <f>IF(E34=0,"",E12/E34)</f>
        <v>2.4797202797202798</v>
      </c>
      <c r="F50" s="45">
        <f>IF(F34=0,"",F12/F34)</f>
        <v>2.1373558118899734</v>
      </c>
    </row>
    <row r="51" spans="2:6" s="29" customFormat="1" x14ac:dyDescent="0.2">
      <c r="B51" s="44" t="s">
        <v>76</v>
      </c>
      <c r="C51" s="44"/>
      <c r="D51" s="46">
        <f>D12-D34</f>
        <v>26180</v>
      </c>
      <c r="E51" s="46">
        <f>E12-E34</f>
        <v>31740</v>
      </c>
      <c r="F51" s="46">
        <f>F12-F34</f>
        <v>32045</v>
      </c>
    </row>
    <row r="52" spans="2:6" s="29" customFormat="1" x14ac:dyDescent="0.2">
      <c r="B52" s="44" t="s">
        <v>77</v>
      </c>
      <c r="C52" s="44"/>
      <c r="D52" s="45">
        <f>IF(D44=0,"",D24/D44)</f>
        <v>1.4183070866141732</v>
      </c>
      <c r="E52" s="45">
        <f>IF(E44=0,"",E24/E44)</f>
        <v>1.461020587374378</v>
      </c>
      <c r="F52" s="45">
        <f>IF(F44=0,"",F24/F44)</f>
        <v>1.5533054516105365</v>
      </c>
    </row>
    <row r="53" spans="2:6" s="29" customFormat="1" x14ac:dyDescent="0.2">
      <c r="B53" s="44" t="s">
        <v>78</v>
      </c>
      <c r="C53" s="44"/>
      <c r="D53" s="45">
        <f>IF(D44=0,"",(D34+D39)/D44)</f>
        <v>0.41830708661417321</v>
      </c>
      <c r="E53" s="45">
        <f>IF(E44=0,"",(E34+E39)/E44)</f>
        <v>0.46102058737437801</v>
      </c>
      <c r="F53" s="45">
        <f>IF(F44=0,"",(F34+F39)/F44)</f>
        <v>0.55330545161053635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C24" workbookViewId="0">
      <selection activeCell="B1" sqref="B1:O43"/>
    </sheetView>
  </sheetViews>
  <sheetFormatPr defaultColWidth="9" defaultRowHeight="12.75" x14ac:dyDescent="0.2"/>
  <cols>
    <col min="1" max="1" width="3.625" style="26" customWidth="1"/>
    <col min="2" max="2" width="19.75" style="26" customWidth="1"/>
    <col min="3" max="3" width="34.5" style="26" customWidth="1"/>
    <col min="4" max="4" width="13.875" style="26" customWidth="1"/>
    <col min="5" max="5" width="8.875" style="26" customWidth="1"/>
    <col min="6" max="6" width="9" style="26"/>
    <col min="7" max="7" width="10.125" style="26" customWidth="1"/>
    <col min="8" max="16384" width="9" style="26"/>
  </cols>
  <sheetData>
    <row r="1" spans="2:15" s="51" customFormat="1" ht="23.25" x14ac:dyDescent="0.2">
      <c r="B1" s="66" t="s">
        <v>79</v>
      </c>
      <c r="C1" s="52"/>
      <c r="D1" s="52"/>
    </row>
    <row r="2" spans="2:15" s="51" customFormat="1" ht="20.25" x14ac:dyDescent="0.2">
      <c r="B2" s="53" t="s">
        <v>80</v>
      </c>
      <c r="C2" s="53"/>
      <c r="D2" s="53"/>
    </row>
    <row r="3" spans="2:15" s="51" customFormat="1" x14ac:dyDescent="0.2"/>
    <row r="4" spans="2:15" s="51" customFormat="1" x14ac:dyDescent="0.2">
      <c r="C4" s="55" t="s">
        <v>121</v>
      </c>
      <c r="D4" s="56" t="s">
        <v>107</v>
      </c>
      <c r="E4" s="56" t="s">
        <v>108</v>
      </c>
      <c r="F4" s="56" t="s">
        <v>109</v>
      </c>
      <c r="G4" s="56" t="s">
        <v>110</v>
      </c>
      <c r="H4" s="56" t="s">
        <v>111</v>
      </c>
      <c r="I4" s="56" t="s">
        <v>112</v>
      </c>
      <c r="J4" s="56" t="s">
        <v>113</v>
      </c>
      <c r="K4" s="56" t="s">
        <v>114</v>
      </c>
      <c r="L4" s="56" t="s">
        <v>115</v>
      </c>
      <c r="M4" s="56" t="s">
        <v>116</v>
      </c>
      <c r="N4" s="56" t="s">
        <v>117</v>
      </c>
      <c r="O4" s="56" t="s">
        <v>118</v>
      </c>
    </row>
    <row r="5" spans="2:15" s="51" customFormat="1" x14ac:dyDescent="0.2">
      <c r="C5" s="54" t="s">
        <v>123</v>
      </c>
      <c r="D5" s="55">
        <v>15700</v>
      </c>
      <c r="E5" s="57">
        <f>D43</f>
        <v>37700</v>
      </c>
      <c r="F5" s="57">
        <f>E43</f>
        <v>69400</v>
      </c>
      <c r="G5" s="57">
        <f>F43</f>
        <v>96700</v>
      </c>
      <c r="H5" s="57">
        <f>G43</f>
        <v>111500</v>
      </c>
      <c r="I5" s="57">
        <f>H43</f>
        <v>169100</v>
      </c>
      <c r="J5" s="57">
        <f>I43</f>
        <v>222800</v>
      </c>
      <c r="K5" s="57">
        <f>J43</f>
        <v>257100</v>
      </c>
      <c r="L5" s="57">
        <f>K43</f>
        <v>292600</v>
      </c>
      <c r="M5" s="57">
        <f>L43</f>
        <v>334200</v>
      </c>
      <c r="N5" s="57">
        <f>M43</f>
        <v>330500</v>
      </c>
      <c r="O5" s="57">
        <f>N43</f>
        <v>348500</v>
      </c>
    </row>
    <row r="6" spans="2:15" s="51" customFormat="1" x14ac:dyDescent="0.2"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2:15" s="51" customFormat="1" ht="15.75" x14ac:dyDescent="0.2">
      <c r="B7" s="58" t="s">
        <v>81</v>
      </c>
      <c r="C7" s="58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</row>
    <row r="8" spans="2:15" x14ac:dyDescent="0.2">
      <c r="B8" s="11" t="s">
        <v>82</v>
      </c>
      <c r="C8" s="11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</row>
    <row r="9" spans="2:15" s="51" customFormat="1" x14ac:dyDescent="0.2">
      <c r="C9" s="51" t="s">
        <v>119</v>
      </c>
      <c r="D9" s="57">
        <v>394500</v>
      </c>
      <c r="E9" s="57">
        <v>406800</v>
      </c>
      <c r="F9" s="57">
        <v>410300</v>
      </c>
      <c r="G9" s="57">
        <v>423700</v>
      </c>
      <c r="H9" s="57">
        <v>444100</v>
      </c>
      <c r="I9" s="57">
        <v>460200</v>
      </c>
      <c r="J9" s="57">
        <v>464900</v>
      </c>
      <c r="K9" s="57">
        <v>470100</v>
      </c>
      <c r="L9" s="57">
        <v>472000</v>
      </c>
      <c r="M9" s="57">
        <v>474500</v>
      </c>
      <c r="N9" s="57">
        <v>477300</v>
      </c>
      <c r="O9" s="57">
        <v>479600</v>
      </c>
    </row>
    <row r="10" spans="2:15" s="51" customFormat="1" x14ac:dyDescent="0.2">
      <c r="C10" s="51" t="s">
        <v>83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</row>
    <row r="11" spans="2:15" s="51" customFormat="1" x14ac:dyDescent="0.2">
      <c r="B11" s="11" t="s">
        <v>84</v>
      </c>
      <c r="C11" s="11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</row>
    <row r="12" spans="2:15" s="67" customFormat="1" x14ac:dyDescent="0.2">
      <c r="B12" s="68"/>
      <c r="C12" s="69" t="s">
        <v>85</v>
      </c>
      <c r="D12" s="70">
        <v>-129400</v>
      </c>
      <c r="E12" s="70">
        <v>-131900</v>
      </c>
      <c r="F12" s="70">
        <v>-132200</v>
      </c>
      <c r="G12" s="70">
        <v>-133200</v>
      </c>
      <c r="H12" s="70">
        <v>-134900</v>
      </c>
      <c r="I12" s="70">
        <v>-136800</v>
      </c>
      <c r="J12" s="70">
        <v>-138900</v>
      </c>
      <c r="K12" s="70">
        <v>-140700</v>
      </c>
      <c r="L12" s="70">
        <v>-149300</v>
      </c>
      <c r="M12" s="70">
        <v>-149900</v>
      </c>
      <c r="N12" s="70">
        <v>-150200</v>
      </c>
      <c r="O12" s="70">
        <v>-150900</v>
      </c>
    </row>
    <row r="13" spans="2:15" s="67" customFormat="1" x14ac:dyDescent="0.2">
      <c r="B13" s="68"/>
      <c r="C13" s="69" t="s">
        <v>86</v>
      </c>
      <c r="D13" s="70">
        <v>-48700</v>
      </c>
      <c r="E13" s="70">
        <v>-49300</v>
      </c>
      <c r="F13" s="70">
        <v>-49800</v>
      </c>
      <c r="G13" s="70">
        <v>-50200</v>
      </c>
      <c r="H13" s="70">
        <v>-51900</v>
      </c>
      <c r="I13" s="70">
        <v>-52300</v>
      </c>
      <c r="J13" s="70">
        <v>-53100</v>
      </c>
      <c r="K13" s="70">
        <v>-54600</v>
      </c>
      <c r="L13" s="70">
        <v>-55300</v>
      </c>
      <c r="M13" s="70">
        <v>-56200</v>
      </c>
      <c r="N13" s="70">
        <v>-57600</v>
      </c>
      <c r="O13" s="70">
        <v>-58300</v>
      </c>
    </row>
    <row r="14" spans="2:15" s="67" customFormat="1" x14ac:dyDescent="0.2">
      <c r="B14" s="68"/>
      <c r="C14" s="69" t="s">
        <v>120</v>
      </c>
      <c r="D14" s="70">
        <v>-22600</v>
      </c>
      <c r="E14" s="70">
        <v>-24100</v>
      </c>
      <c r="F14" s="70">
        <v>-26100</v>
      </c>
      <c r="G14" s="70">
        <v>-27300</v>
      </c>
      <c r="H14" s="70">
        <v>-28200</v>
      </c>
      <c r="I14" s="70">
        <v>-28900</v>
      </c>
      <c r="J14" s="70">
        <v>-29300</v>
      </c>
      <c r="K14" s="70">
        <v>-31200</v>
      </c>
      <c r="L14" s="70">
        <v>-34600</v>
      </c>
      <c r="M14" s="70">
        <v>-36200</v>
      </c>
      <c r="N14" s="70">
        <v>-37100</v>
      </c>
      <c r="O14" s="70">
        <v>-38400</v>
      </c>
    </row>
    <row r="15" spans="2:15" s="67" customFormat="1" x14ac:dyDescent="0.2">
      <c r="B15" s="68"/>
      <c r="C15" s="69" t="s">
        <v>87</v>
      </c>
      <c r="D15" s="70">
        <v>-44300</v>
      </c>
      <c r="E15" s="70">
        <v>-47200</v>
      </c>
      <c r="F15" s="70">
        <v>-48200</v>
      </c>
      <c r="G15" s="70">
        <v>-49500</v>
      </c>
      <c r="H15" s="70">
        <v>-50700</v>
      </c>
      <c r="I15" s="70">
        <v>-52300</v>
      </c>
      <c r="J15" s="70">
        <v>-53400</v>
      </c>
      <c r="K15" s="70">
        <v>-55800</v>
      </c>
      <c r="L15" s="70">
        <v>-56600</v>
      </c>
      <c r="M15" s="70">
        <v>-57900</v>
      </c>
      <c r="N15" s="70">
        <v>-58700</v>
      </c>
      <c r="O15" s="70">
        <v>-60200</v>
      </c>
    </row>
    <row r="16" spans="2:15" s="67" customFormat="1" x14ac:dyDescent="0.2">
      <c r="B16" s="68"/>
      <c r="C16" s="69" t="s">
        <v>88</v>
      </c>
      <c r="D16" s="70">
        <v>-11200</v>
      </c>
      <c r="E16" s="70">
        <v>-12300</v>
      </c>
      <c r="F16" s="70">
        <v>-12700</v>
      </c>
      <c r="G16" s="70">
        <v>-13200</v>
      </c>
      <c r="H16" s="70">
        <v>-13700</v>
      </c>
      <c r="I16" s="70">
        <v>-14400</v>
      </c>
      <c r="J16" s="70">
        <v>-15500</v>
      </c>
      <c r="K16" s="70">
        <v>-16700</v>
      </c>
      <c r="L16" s="70">
        <v>-17900</v>
      </c>
      <c r="M16" s="70">
        <v>-18200</v>
      </c>
      <c r="N16" s="70">
        <v>-19100</v>
      </c>
      <c r="O16" s="70">
        <v>-20300</v>
      </c>
    </row>
    <row r="17" spans="1:15" s="67" customFormat="1" x14ac:dyDescent="0.2">
      <c r="B17" s="68"/>
      <c r="C17" s="69" t="s">
        <v>89</v>
      </c>
      <c r="D17" s="70">
        <v>-28300</v>
      </c>
      <c r="E17" s="70">
        <v>-29200</v>
      </c>
      <c r="F17" s="70">
        <v>-31700</v>
      </c>
      <c r="G17" s="70">
        <v>-32800</v>
      </c>
      <c r="H17" s="70">
        <v>-33700</v>
      </c>
      <c r="I17" s="70">
        <v>-34200</v>
      </c>
      <c r="J17" s="70">
        <v>-34900</v>
      </c>
      <c r="K17" s="70">
        <v>-35600</v>
      </c>
      <c r="L17" s="70">
        <v>-37400</v>
      </c>
      <c r="M17" s="70">
        <v>-38300</v>
      </c>
      <c r="N17" s="70">
        <v>-39600</v>
      </c>
      <c r="O17" s="70">
        <v>-40200</v>
      </c>
    </row>
    <row r="18" spans="1:15" s="71" customFormat="1" ht="14.25" x14ac:dyDescent="0.2">
      <c r="B18" s="72" t="s">
        <v>90</v>
      </c>
      <c r="C18" s="72"/>
      <c r="D18" s="73">
        <f>SUM(D8:D17)</f>
        <v>110000</v>
      </c>
      <c r="E18" s="73">
        <f t="shared" ref="E18:H18" si="0">SUM(E8:E17)</f>
        <v>112800</v>
      </c>
      <c r="F18" s="73">
        <f t="shared" si="0"/>
        <v>109600</v>
      </c>
      <c r="G18" s="73">
        <f t="shared" si="0"/>
        <v>117500</v>
      </c>
      <c r="H18" s="73">
        <f t="shared" si="0"/>
        <v>131000</v>
      </c>
      <c r="I18" s="73">
        <f t="shared" ref="I18" si="1">SUM(I8:I17)</f>
        <v>141300</v>
      </c>
      <c r="J18" s="73">
        <f t="shared" ref="J18" si="2">SUM(J8:J17)</f>
        <v>139800</v>
      </c>
      <c r="K18" s="73">
        <f t="shared" ref="K18:L18" si="3">SUM(K8:K17)</f>
        <v>135500</v>
      </c>
      <c r="L18" s="73">
        <f t="shared" si="3"/>
        <v>120900</v>
      </c>
      <c r="M18" s="73">
        <f t="shared" ref="M18" si="4">SUM(M8:M17)</f>
        <v>117800</v>
      </c>
      <c r="N18" s="73">
        <f t="shared" ref="N18" si="5">SUM(N8:N17)</f>
        <v>115000</v>
      </c>
      <c r="O18" s="73">
        <f t="shared" ref="O18" si="6">SUM(O8:O17)</f>
        <v>111300</v>
      </c>
    </row>
    <row r="19" spans="1:15" s="51" customFormat="1" x14ac:dyDescent="0.2"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</row>
    <row r="20" spans="1:15" s="51" customFormat="1" ht="15.75" x14ac:dyDescent="0.2">
      <c r="A20" s="61" t="s">
        <v>2</v>
      </c>
      <c r="B20" s="58" t="s">
        <v>91</v>
      </c>
      <c r="C20" s="58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51" customFormat="1" x14ac:dyDescent="0.2">
      <c r="B21" s="11" t="s">
        <v>82</v>
      </c>
      <c r="C21" s="11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</row>
    <row r="22" spans="1:15" s="51" customFormat="1" x14ac:dyDescent="0.2">
      <c r="B22" s="54"/>
      <c r="C22" s="11" t="s">
        <v>92</v>
      </c>
      <c r="D22" s="57">
        <v>26400</v>
      </c>
      <c r="E22" s="57">
        <v>29400</v>
      </c>
      <c r="F22" s="57">
        <v>33600</v>
      </c>
      <c r="G22" s="57">
        <v>33600</v>
      </c>
      <c r="H22" s="57">
        <v>33600</v>
      </c>
      <c r="I22" s="57">
        <v>33600</v>
      </c>
      <c r="J22" s="57">
        <v>33600</v>
      </c>
      <c r="K22" s="57">
        <v>33600</v>
      </c>
      <c r="L22" s="57">
        <v>33600</v>
      </c>
      <c r="M22" s="57">
        <v>33600</v>
      </c>
      <c r="N22" s="57">
        <v>33600</v>
      </c>
      <c r="O22" s="57">
        <v>33600</v>
      </c>
    </row>
    <row r="23" spans="1:15" s="51" customFormat="1" x14ac:dyDescent="0.2">
      <c r="B23" s="54"/>
      <c r="C23" s="11" t="s">
        <v>93</v>
      </c>
      <c r="D23" s="57">
        <v>1200</v>
      </c>
      <c r="E23" s="57">
        <v>2800</v>
      </c>
      <c r="F23" s="57">
        <v>2700</v>
      </c>
      <c r="G23" s="57">
        <v>1800</v>
      </c>
      <c r="H23" s="57">
        <v>1600</v>
      </c>
      <c r="I23" s="57">
        <v>2300</v>
      </c>
      <c r="J23" s="57">
        <v>2400</v>
      </c>
      <c r="K23" s="57">
        <v>2300</v>
      </c>
      <c r="L23" s="57">
        <v>2100</v>
      </c>
      <c r="M23" s="57">
        <v>1900</v>
      </c>
      <c r="N23" s="57">
        <v>2600</v>
      </c>
      <c r="O23" s="57">
        <v>2800</v>
      </c>
    </row>
    <row r="24" spans="1:15" s="51" customFormat="1" x14ac:dyDescent="0.2">
      <c r="B24" s="54"/>
      <c r="C24" s="11" t="s">
        <v>94</v>
      </c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  <row r="25" spans="1:15" s="51" customFormat="1" x14ac:dyDescent="0.2">
      <c r="B25" s="11" t="s">
        <v>84</v>
      </c>
      <c r="C25" s="11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</row>
    <row r="26" spans="1:15" s="51" customFormat="1" x14ac:dyDescent="0.2">
      <c r="B26" s="54"/>
      <c r="C26" s="11" t="s">
        <v>95</v>
      </c>
      <c r="D26" s="57">
        <v>-49100</v>
      </c>
      <c r="E26" s="57">
        <v>-51100</v>
      </c>
      <c r="F26" s="57">
        <v>-52500</v>
      </c>
      <c r="G26" s="57">
        <v>-54900</v>
      </c>
      <c r="H26" s="57">
        <v>-61200</v>
      </c>
      <c r="I26" s="57">
        <v>-63500</v>
      </c>
      <c r="J26" s="57">
        <v>-70000</v>
      </c>
      <c r="K26" s="57">
        <v>-69200</v>
      </c>
      <c r="L26" s="57">
        <v>-67400</v>
      </c>
      <c r="M26" s="57">
        <v>-71200</v>
      </c>
      <c r="N26" s="57">
        <v>-74400</v>
      </c>
      <c r="O26" s="57">
        <v>-75900</v>
      </c>
    </row>
    <row r="27" spans="1:15" s="51" customFormat="1" x14ac:dyDescent="0.2">
      <c r="B27" s="54"/>
      <c r="C27" s="11" t="s">
        <v>96</v>
      </c>
      <c r="D27" s="57">
        <v>0</v>
      </c>
      <c r="E27" s="57">
        <v>0</v>
      </c>
      <c r="F27" s="57">
        <v>0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</row>
    <row r="28" spans="1:15" s="51" customFormat="1" x14ac:dyDescent="0.2">
      <c r="B28" s="54"/>
      <c r="C28" s="11" t="s">
        <v>97</v>
      </c>
      <c r="D28" s="57">
        <v>-12500</v>
      </c>
      <c r="E28" s="57">
        <v>-9900</v>
      </c>
      <c r="F28" s="57">
        <v>-11200</v>
      </c>
      <c r="G28" s="57">
        <v>-10500</v>
      </c>
      <c r="H28" s="57">
        <v>-9900</v>
      </c>
      <c r="I28" s="57">
        <v>-13200</v>
      </c>
      <c r="J28" s="57">
        <v>-12700</v>
      </c>
      <c r="K28" s="57">
        <v>-11300</v>
      </c>
      <c r="L28" s="57">
        <v>-12400</v>
      </c>
      <c r="M28" s="57">
        <v>-11900</v>
      </c>
      <c r="N28" s="57">
        <v>-12200</v>
      </c>
      <c r="O28" s="57">
        <v>-12800</v>
      </c>
    </row>
    <row r="29" spans="1:15" s="71" customFormat="1" ht="14.25" x14ac:dyDescent="0.2">
      <c r="B29" s="74" t="s">
        <v>98</v>
      </c>
      <c r="C29" s="74"/>
      <c r="D29" s="73">
        <f>SUM(D21:D28)</f>
        <v>-34000</v>
      </c>
      <c r="E29" s="73">
        <f t="shared" ref="E29:H29" si="7">SUM(E21:E28)</f>
        <v>-28800</v>
      </c>
      <c r="F29" s="73">
        <f t="shared" si="7"/>
        <v>-27400</v>
      </c>
      <c r="G29" s="73">
        <f t="shared" si="7"/>
        <v>-30000</v>
      </c>
      <c r="H29" s="73">
        <f t="shared" si="7"/>
        <v>-35900</v>
      </c>
      <c r="I29" s="73">
        <f t="shared" ref="I29" si="8">SUM(I21:I28)</f>
        <v>-40800</v>
      </c>
      <c r="J29" s="73">
        <f t="shared" ref="J29" si="9">SUM(J21:J28)</f>
        <v>-46700</v>
      </c>
      <c r="K29" s="73">
        <f t="shared" ref="K29:L29" si="10">SUM(K21:K28)</f>
        <v>-44600</v>
      </c>
      <c r="L29" s="73">
        <f t="shared" si="10"/>
        <v>-44100</v>
      </c>
      <c r="M29" s="73">
        <f t="shared" ref="M29" si="11">SUM(M21:M28)</f>
        <v>-47600</v>
      </c>
      <c r="N29" s="73">
        <f t="shared" ref="N29" si="12">SUM(N21:N28)</f>
        <v>-50400</v>
      </c>
      <c r="O29" s="73">
        <f t="shared" ref="O29" si="13">SUM(O21:O28)</f>
        <v>-52300</v>
      </c>
    </row>
    <row r="30" spans="1:15" s="51" customFormat="1" x14ac:dyDescent="0.2">
      <c r="B30" s="62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</row>
    <row r="31" spans="1:15" s="51" customFormat="1" ht="15.75" x14ac:dyDescent="0.2">
      <c r="B31" s="58" t="s">
        <v>99</v>
      </c>
      <c r="C31" s="58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51" customFormat="1" x14ac:dyDescent="0.2">
      <c r="B32" s="11" t="s">
        <v>82</v>
      </c>
      <c r="C32" s="11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2:15" s="51" customFormat="1" x14ac:dyDescent="0.2">
      <c r="B33" s="54"/>
      <c r="C33" s="11" t="s">
        <v>100</v>
      </c>
      <c r="D33" s="57">
        <v>12800</v>
      </c>
      <c r="E33" s="57">
        <v>0</v>
      </c>
      <c r="F33" s="57">
        <v>0</v>
      </c>
      <c r="G33" s="57">
        <v>0</v>
      </c>
      <c r="H33" s="57">
        <v>14300</v>
      </c>
      <c r="I33" s="57">
        <v>0</v>
      </c>
      <c r="J33" s="57">
        <v>0</v>
      </c>
      <c r="K33" s="57">
        <v>0</v>
      </c>
      <c r="L33" s="57">
        <v>15600</v>
      </c>
      <c r="M33" s="57">
        <v>0</v>
      </c>
      <c r="N33" s="57">
        <v>0</v>
      </c>
      <c r="O33" s="57">
        <v>16300</v>
      </c>
    </row>
    <row r="34" spans="2:15" s="51" customFormat="1" x14ac:dyDescent="0.2">
      <c r="B34" s="54"/>
      <c r="C34" s="11" t="s">
        <v>101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15200</v>
      </c>
      <c r="K34" s="57">
        <v>0</v>
      </c>
      <c r="L34" s="57">
        <v>0</v>
      </c>
      <c r="M34" s="57">
        <v>0</v>
      </c>
      <c r="N34" s="57">
        <v>0</v>
      </c>
      <c r="O34" s="57">
        <v>14800</v>
      </c>
    </row>
    <row r="35" spans="2:15" s="51" customFormat="1" x14ac:dyDescent="0.2">
      <c r="B35" s="11" t="s">
        <v>84</v>
      </c>
      <c r="C35" s="11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</row>
    <row r="36" spans="2:15" s="51" customFormat="1" x14ac:dyDescent="0.2">
      <c r="B36" s="54"/>
      <c r="C36" s="11" t="s">
        <v>102</v>
      </c>
      <c r="D36" s="57">
        <v>-8700</v>
      </c>
      <c r="E36" s="57">
        <v>-10000</v>
      </c>
      <c r="F36" s="57">
        <v>-10900</v>
      </c>
      <c r="G36" s="57">
        <v>-9700</v>
      </c>
      <c r="H36" s="57">
        <v>-11700</v>
      </c>
      <c r="I36" s="57">
        <v>-9600</v>
      </c>
      <c r="J36" s="57">
        <v>-10200</v>
      </c>
      <c r="K36" s="57">
        <v>-12500</v>
      </c>
      <c r="L36" s="57">
        <v>-13100</v>
      </c>
      <c r="M36" s="57">
        <v>-11000</v>
      </c>
      <c r="N36" s="57">
        <v>-10600</v>
      </c>
      <c r="O36" s="57">
        <v>-12700</v>
      </c>
    </row>
    <row r="37" spans="2:15" s="51" customFormat="1" x14ac:dyDescent="0.2">
      <c r="B37" s="54"/>
      <c r="C37" s="11" t="s">
        <v>103</v>
      </c>
      <c r="D37" s="57">
        <v>-39400</v>
      </c>
      <c r="E37" s="57">
        <v>-42300</v>
      </c>
      <c r="F37" s="57">
        <v>-44000</v>
      </c>
      <c r="G37" s="57">
        <v>-42800</v>
      </c>
      <c r="H37" s="57">
        <v>-40100</v>
      </c>
      <c r="I37" s="57">
        <v>-37200</v>
      </c>
      <c r="J37" s="57">
        <v>-41700</v>
      </c>
      <c r="K37" s="57">
        <v>-42900</v>
      </c>
      <c r="L37" s="57">
        <v>-37700</v>
      </c>
      <c r="M37" s="57">
        <v>-38200</v>
      </c>
      <c r="N37" s="57">
        <v>-36000</v>
      </c>
      <c r="O37" s="57">
        <v>-35900</v>
      </c>
    </row>
    <row r="38" spans="2:15" s="51" customFormat="1" x14ac:dyDescent="0.2">
      <c r="B38" s="54"/>
      <c r="C38" s="11" t="s">
        <v>104</v>
      </c>
      <c r="D38" s="57">
        <v>-18700</v>
      </c>
      <c r="E38" s="57">
        <v>0</v>
      </c>
      <c r="F38" s="57">
        <v>0</v>
      </c>
      <c r="G38" s="57">
        <v>-20200</v>
      </c>
      <c r="H38" s="57">
        <v>0</v>
      </c>
      <c r="I38" s="57">
        <v>0</v>
      </c>
      <c r="J38" s="57">
        <v>-22100</v>
      </c>
      <c r="K38" s="57">
        <v>0</v>
      </c>
      <c r="L38" s="57">
        <v>0</v>
      </c>
      <c r="M38" s="57">
        <v>-24700</v>
      </c>
      <c r="N38" s="57">
        <v>0</v>
      </c>
      <c r="O38" s="57">
        <v>0</v>
      </c>
    </row>
    <row r="39" spans="2:15" s="71" customFormat="1" ht="14.25" x14ac:dyDescent="0.2">
      <c r="B39" s="74" t="s">
        <v>105</v>
      </c>
      <c r="C39" s="74"/>
      <c r="D39" s="73">
        <f>SUM(D32:D38)</f>
        <v>-54000</v>
      </c>
      <c r="E39" s="73">
        <f t="shared" ref="E39:H39" si="14">SUM(E32:E38)</f>
        <v>-52300</v>
      </c>
      <c r="F39" s="73">
        <f t="shared" si="14"/>
        <v>-54900</v>
      </c>
      <c r="G39" s="73">
        <f t="shared" si="14"/>
        <v>-72700</v>
      </c>
      <c r="H39" s="73">
        <f t="shared" si="14"/>
        <v>-37500</v>
      </c>
      <c r="I39" s="73">
        <f t="shared" ref="I39" si="15">SUM(I32:I38)</f>
        <v>-46800</v>
      </c>
      <c r="J39" s="73">
        <f t="shared" ref="J39" si="16">SUM(J32:J38)</f>
        <v>-58800</v>
      </c>
      <c r="K39" s="73">
        <f t="shared" ref="K39:L39" si="17">SUM(K32:K38)</f>
        <v>-55400</v>
      </c>
      <c r="L39" s="73">
        <f t="shared" si="17"/>
        <v>-35200</v>
      </c>
      <c r="M39" s="73">
        <f t="shared" ref="M39" si="18">SUM(M32:M38)</f>
        <v>-73900</v>
      </c>
      <c r="N39" s="73">
        <f t="shared" ref="N39" si="19">SUM(N32:N38)</f>
        <v>-46600</v>
      </c>
      <c r="O39" s="73">
        <f t="shared" ref="O39" si="20">SUM(O32:O38)</f>
        <v>-17500</v>
      </c>
    </row>
    <row r="40" spans="2:15" s="51" customFormat="1" x14ac:dyDescent="0.2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</row>
    <row r="41" spans="2:15" s="71" customFormat="1" ht="15.75" thickBot="1" x14ac:dyDescent="0.25">
      <c r="B41" s="75" t="s">
        <v>106</v>
      </c>
      <c r="C41" s="75"/>
      <c r="D41" s="76">
        <f>D18+D29+D39</f>
        <v>22000</v>
      </c>
      <c r="E41" s="76">
        <f t="shared" ref="E41:H41" si="21">E18+E29+E39</f>
        <v>31700</v>
      </c>
      <c r="F41" s="76">
        <f t="shared" si="21"/>
        <v>27300</v>
      </c>
      <c r="G41" s="76">
        <f t="shared" si="21"/>
        <v>14800</v>
      </c>
      <c r="H41" s="76">
        <f t="shared" si="21"/>
        <v>57600</v>
      </c>
      <c r="I41" s="76">
        <f t="shared" ref="I41:O41" si="22">I18+I29+I39</f>
        <v>53700</v>
      </c>
      <c r="J41" s="76">
        <f t="shared" si="22"/>
        <v>34300</v>
      </c>
      <c r="K41" s="76">
        <f t="shared" si="22"/>
        <v>35500</v>
      </c>
      <c r="L41" s="76">
        <f t="shared" si="22"/>
        <v>41600</v>
      </c>
      <c r="M41" s="76">
        <f t="shared" si="22"/>
        <v>-3700</v>
      </c>
      <c r="N41" s="76">
        <f t="shared" si="22"/>
        <v>18000</v>
      </c>
      <c r="O41" s="76">
        <f t="shared" si="22"/>
        <v>41500</v>
      </c>
    </row>
    <row r="42" spans="2:15" s="51" customFormat="1" ht="13.5" thickTop="1" x14ac:dyDescent="0.2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</row>
    <row r="43" spans="2:15" s="51" customFormat="1" x14ac:dyDescent="0.2">
      <c r="B43" s="54"/>
      <c r="C43" s="55" t="s">
        <v>122</v>
      </c>
      <c r="D43" s="63">
        <f>D41+D5</f>
        <v>37700</v>
      </c>
      <c r="E43" s="63">
        <f t="shared" ref="E43:H43" si="23">E5+E41</f>
        <v>69400</v>
      </c>
      <c r="F43" s="63">
        <f t="shared" si="23"/>
        <v>96700</v>
      </c>
      <c r="G43" s="63">
        <f t="shared" si="23"/>
        <v>111500</v>
      </c>
      <c r="H43" s="63">
        <f t="shared" si="23"/>
        <v>169100</v>
      </c>
      <c r="I43" s="63">
        <f>I5+I41</f>
        <v>222800</v>
      </c>
      <c r="J43" s="63">
        <f>J5+J41</f>
        <v>257100</v>
      </c>
      <c r="K43" s="63">
        <f>K5+K41</f>
        <v>292600</v>
      </c>
      <c r="L43" s="63">
        <f>L5+L41</f>
        <v>334200</v>
      </c>
      <c r="M43" s="63">
        <f>M5+M41</f>
        <v>330500</v>
      </c>
      <c r="N43" s="63">
        <f>N5+N41</f>
        <v>348500</v>
      </c>
      <c r="O43" s="63">
        <f>O5+O41</f>
        <v>390000</v>
      </c>
    </row>
    <row r="44" spans="2:15" s="51" customFormat="1" x14ac:dyDescent="0.2">
      <c r="B44" s="64"/>
      <c r="C44" s="54"/>
      <c r="D44" s="65"/>
    </row>
  </sheetData>
  <mergeCells count="2">
    <mergeCell ref="B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Income Statement</vt:lpstr>
      <vt:lpstr>Balance Sheet</vt:lpstr>
      <vt:lpstr>Cashflow Statement </vt:lpstr>
      <vt:lpstr>'Income Statement'!Print_Area</vt:lpstr>
    </vt:vector>
  </TitlesOfParts>
  <Company>Vertex42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Income Statement Template</dc:title>
  <dc:creator>Vertex42.com</dc:creator>
  <dc:description>(c) 2008-2020 Vertex42 LLC. All Rights Reserved.</dc:description>
  <cp:lastModifiedBy>USER</cp:lastModifiedBy>
  <cp:lastPrinted>2014-04-11T21:16:05Z</cp:lastPrinted>
  <dcterms:created xsi:type="dcterms:W3CDTF">2011-05-30T15:34:37Z</dcterms:created>
  <dcterms:modified xsi:type="dcterms:W3CDTF">2020-12-03T05:54:36Z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2008-2020 Vertex42 LLC</vt:lpwstr>
  </property>
  <property fmtid="{D5CDD505-2E9C-101B-9397-08002B2CF9AE}" pid="3" name="Version">
    <vt:lpwstr>1.2.2</vt:lpwstr>
  </property>
  <property fmtid="{D5CDD505-2E9C-101B-9397-08002B2CF9AE}" pid="4" name="Source">
    <vt:lpwstr>https://www.vertex42.com/ExcelTemplates/income-statement.html</vt:lpwstr>
  </property>
</Properties>
</file>